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isie_Recettes_Dépenses" sheetId="1" state="visible" r:id="rId1"/>
    <sheet xmlns:r="http://schemas.openxmlformats.org/officeDocument/2006/relationships" name="Synthèse_Mensuelle" sheetId="2" state="visible" r:id="rId2"/>
    <sheet xmlns:r="http://schemas.openxmlformats.org/officeDocument/2006/relationships" name="Analyse_Catégories" sheetId="3" state="visible" r:id="rId3"/>
    <sheet xmlns:r="http://schemas.openxmlformats.org/officeDocument/2006/relationships" name="Mode_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YYYY"/>
    <numFmt numFmtId="166" formatCode="#\ ##0,00\ &quot;€&quot;"/>
    <numFmt numFmtId="167" formatCode="MMMM AAAA"/>
    <numFmt numFmtId="168" formatCode="0,00%"/>
  </numFmts>
  <fonts count="6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DF0F3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166" fontId="3" fillId="4" borderId="1" pivotButton="0" quotePrefix="0" xfId="0"/>
    <xf numFmtId="0" fontId="3" fillId="4" borderId="1" pivotButton="0" quotePrefix="0" xfId="0"/>
    <xf numFmtId="166" fontId="3" fillId="3" borderId="1" pivotButton="0" quotePrefix="0" xfId="0"/>
    <xf numFmtId="165" fontId="3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6" fontId="3" fillId="5" borderId="1" pivotButton="0" quotePrefix="0" xfId="0"/>
    <xf numFmtId="0" fontId="2" fillId="6" borderId="1" applyAlignment="1" pivotButton="0" quotePrefix="0" xfId="0">
      <alignment horizontal="center" vertical="center" wrapText="1"/>
    </xf>
    <xf numFmtId="166" fontId="2" fillId="6" borderId="1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left" vertical="center"/>
    </xf>
    <xf numFmtId="168" fontId="3" fillId="3" borderId="1" pivotButton="0" quotePrefix="0" xfId="0"/>
    <xf numFmtId="0" fontId="3" fillId="3" borderId="1" pivotButton="0" quotePrefix="0" xfId="0"/>
    <xf numFmtId="167" fontId="3" fillId="5" borderId="1" applyAlignment="1" pivotButton="0" quotePrefix="0" xfId="0">
      <alignment horizontal="left" vertical="center"/>
    </xf>
    <xf numFmtId="168" fontId="3" fillId="5" borderId="1" pivotButton="0" quotePrefix="0" xfId="0"/>
    <xf numFmtId="0" fontId="3" fillId="5" borderId="1" pivotButton="0" quotePrefix="0" xfId="0"/>
    <xf numFmtId="168" fontId="2" fillId="6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8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8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5" fillId="7" borderId="0" applyAlignment="1" pivotButton="0" quotePrefix="0" xfId="0">
      <alignment horizontal="left" vertical="center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dxfs count="4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FDBA74"/>
        </patternFill>
      </fill>
    </dxf>
    <dxf>
      <font>
        <b val="1"/>
        <color rgb="00DC2626"/>
        <sz val="10"/>
      </font>
      <fill>
        <patternFill patternType="solid">
          <fgColor rgb="00FDBA7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Recettes vs Dépenses par mois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'Synthèse_Mensuelle'!B2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'Synthèse_Mensuelle'!$A$3:$A$14</f>
            </numRef>
          </cat>
          <val>
            <numRef>
              <f>'Synthèse_Mensuelle'!$B$3:$B$14</f>
            </numRef>
          </val>
        </ser>
        <ser>
          <idx val="1"/>
          <order val="1"/>
          <tx>
            <strRef>
              <f>'Synthèse_Mensuelle'!C2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'Synthèse_Mensuelle'!$A$3:$A$14</f>
            </numRef>
          </cat>
          <val>
            <numRef>
              <f>'Synthèse_Mensuelle'!$C$3:$C$14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Solde cumulé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'Synthèse_Mensuelle'!J2</f>
            </strRef>
          </tx>
          <spPr>
            <a:ln xmlns:a="http://schemas.openxmlformats.org/drawingml/2006/main" w="20000">
              <a:solidFill>
                <a:srgbClr val="0891B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'Synthèse_Mensuelle'!$A$3:$A$14</f>
            </numRef>
          </cat>
          <val>
            <numRef>
              <f>'Synthèse_Mensuelle'!$J$3:$J$14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Solde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montants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'Analyse_Catégories'!B2</f>
            </strRef>
          </tx>
          <spPr>
            <a:ln xmlns:a="http://schemas.openxmlformats.org/drawingml/2006/main">
              <a:prstDash val="solid"/>
            </a:ln>
          </spPr>
          <cat>
            <numRef>
              <f>'Analyse_Catégories'!$A$3:$A$10</f>
            </numRef>
          </cat>
          <val>
            <numRef>
              <f>'Analyse_Catégories'!$B$3:$B$10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Montants par catégorie (barres horizontales)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'Analyse_Catégories'!B2</f>
            </strRef>
          </tx>
          <spPr>
            <a:solidFill xmlns:a="http://schemas.openxmlformats.org/drawingml/2006/main">
              <a:srgbClr val="BE123C"/>
            </a:solidFill>
            <a:ln xmlns:a="http://schemas.openxmlformats.org/drawingml/2006/main">
              <a:prstDash val="solid"/>
            </a:ln>
          </spPr>
          <cat>
            <numRef>
              <f>'Analyse_Catégories'!$A$3:$A$10</f>
            </numRef>
          </cat>
          <val>
            <numRef>
              <f>'Analyse_Catégories'!$B$3:$B$10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Relationship Type="http://schemas.openxmlformats.org/officeDocument/2006/relationships/chart" Target="/xl/charts/chart4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34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14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8" customWidth="1" min="3" max="3"/>
    <col width="16" customWidth="1" min="4" max="4"/>
    <col width="30" customWidth="1" min="5" max="5"/>
    <col width="20" customWidth="1" min="6" max="6"/>
    <col width="12" customWidth="1" min="7" max="7"/>
    <col width="15" customWidth="1" min="8" max="8"/>
    <col width="12" customWidth="1" min="9" max="9"/>
    <col width="8" customWidth="1" min="10" max="10"/>
    <col width="10" customWidth="1" min="11" max="11"/>
    <col width="12" customWidth="1" min="12" max="12"/>
    <col width="11" customWidth="1" min="13" max="13"/>
    <col width="24" customWidth="1" min="14" max="14"/>
    <col width="12" customWidth="1" min="15" max="15"/>
  </cols>
  <sheetData>
    <row r="1" ht="26" customHeight="1">
      <c r="A1" s="1" t="inlineStr">
        <is>
          <t>SUIVI DES RECETTES ET DÉPENSES 2026</t>
        </is>
      </c>
    </row>
    <row r="2" ht="30" customHeight="1">
      <c r="A2" s="2" t="inlineStr">
        <is>
          <t>Date</t>
        </is>
      </c>
      <c r="B2" s="2" t="inlineStr">
        <is>
          <t>Type</t>
        </is>
      </c>
      <c r="C2" s="2" t="inlineStr">
        <is>
          <t>Catégorie</t>
        </is>
      </c>
      <c r="D2" s="2" t="inlineStr">
        <is>
          <t>Sous-catégorie</t>
        </is>
      </c>
      <c r="E2" s="2" t="inlineStr">
        <is>
          <t>Libellé</t>
        </is>
      </c>
      <c r="F2" s="2" t="inlineStr">
        <is>
          <t>Client/Fournisseur</t>
        </is>
      </c>
      <c r="G2" s="2" t="inlineStr">
        <is>
          <t>Ville</t>
        </is>
      </c>
      <c r="H2" s="2" t="inlineStr">
        <is>
          <t>Mode de paiement</t>
        </is>
      </c>
      <c r="I2" s="2" t="inlineStr">
        <is>
          <t>Montant HT</t>
        </is>
      </c>
      <c r="J2" s="2" t="inlineStr">
        <is>
          <t>TVA %</t>
        </is>
      </c>
      <c r="K2" s="2" t="inlineStr">
        <is>
          <t>TVA €</t>
        </is>
      </c>
      <c r="L2" s="2" t="inlineStr">
        <is>
          <t>Montant TTC</t>
        </is>
      </c>
      <c r="M2" s="2" t="inlineStr">
        <is>
          <t>Statut</t>
        </is>
      </c>
      <c r="N2" s="2" t="inlineStr">
        <is>
          <t>Commentaire</t>
        </is>
      </c>
      <c r="O2" s="2" t="inlineStr">
        <is>
          <t>Contrôle</t>
        </is>
      </c>
    </row>
    <row r="3">
      <c r="A3" s="3" t="n">
        <v>46027</v>
      </c>
      <c r="B3" s="4" t="inlineStr">
        <is>
          <t>Recette</t>
        </is>
      </c>
      <c r="C3" s="4" t="inlineStr">
        <is>
          <t>Vente</t>
        </is>
      </c>
      <c r="D3" s="4" t="inlineStr">
        <is>
          <t>Produits</t>
        </is>
      </c>
      <c r="E3" s="4" t="inlineStr">
        <is>
          <t>Vente de produits finis</t>
        </is>
      </c>
      <c r="F3" s="4" t="inlineStr">
        <is>
          <t>Camille Dubois</t>
        </is>
      </c>
      <c r="G3" s="4" t="inlineStr">
        <is>
          <t>Paris</t>
        </is>
      </c>
      <c r="H3" s="4" t="inlineStr">
        <is>
          <t>Virement</t>
        </is>
      </c>
      <c r="I3" s="5" t="n">
        <v>2500</v>
      </c>
      <c r="J3" s="6" t="n">
        <v>20</v>
      </c>
      <c r="K3" s="7">
        <f>IF(OR(B3="",I3=""),"",I3*J3/100)</f>
        <v/>
      </c>
      <c r="L3" s="7">
        <f>IF(OR(I3="",K3=""),"",I3+K3)</f>
        <v/>
      </c>
      <c r="M3" s="4" t="inlineStr">
        <is>
          <t>Reçu</t>
        </is>
      </c>
      <c r="N3" s="4" t="inlineStr">
        <is>
          <t>Commande initiale</t>
        </is>
      </c>
      <c r="O3" s="4">
        <f>IF(AND(B3&lt;&gt;"",I3&gt;0),"OK","À vérifier")</f>
        <v/>
      </c>
    </row>
    <row r="4">
      <c r="A4" s="8" t="n">
        <v>46034</v>
      </c>
      <c r="B4" s="9" t="inlineStr">
        <is>
          <t>Dépense</t>
        </is>
      </c>
      <c r="C4" s="9" t="inlineStr">
        <is>
          <t>Loyer</t>
        </is>
      </c>
      <c r="D4" s="9" t="inlineStr">
        <is>
          <t>Bureau</t>
        </is>
      </c>
      <c r="E4" s="9" t="inlineStr">
        <is>
          <t>Loyer bureau janvier</t>
        </is>
      </c>
      <c r="F4" s="9" t="inlineStr">
        <is>
          <t>SCI Lyon Immo</t>
        </is>
      </c>
      <c r="G4" s="9" t="inlineStr">
        <is>
          <t>Lyon</t>
        </is>
      </c>
      <c r="H4" s="9" t="inlineStr">
        <is>
          <t>Prélèvement</t>
        </is>
      </c>
      <c r="I4" s="5" t="n">
        <v>950</v>
      </c>
      <c r="J4" s="6" t="n">
        <v>20</v>
      </c>
      <c r="K4" s="10">
        <f>IF(OR(B4="",I4=""),"",I4*J4/100)</f>
        <v/>
      </c>
      <c r="L4" s="10">
        <f>IF(OR(I4="",K4=""),"",I4+K4)</f>
        <v/>
      </c>
      <c r="M4" s="9" t="inlineStr">
        <is>
          <t>Payé</t>
        </is>
      </c>
      <c r="N4" s="9" t="inlineStr">
        <is>
          <t>Loyer mensuel</t>
        </is>
      </c>
      <c r="O4" s="9">
        <f>IF(AND(B4&lt;&gt;"",I4&gt;0),"OK","À vérifier")</f>
        <v/>
      </c>
    </row>
    <row r="5">
      <c r="A5" s="3" t="n">
        <v>46073</v>
      </c>
      <c r="B5" s="4" t="inlineStr">
        <is>
          <t>Recette</t>
        </is>
      </c>
      <c r="C5" s="4" t="inlineStr">
        <is>
          <t>Prestation</t>
        </is>
      </c>
      <c r="D5" s="4" t="inlineStr">
        <is>
          <t>Conseil</t>
        </is>
      </c>
      <c r="E5" s="4" t="inlineStr">
        <is>
          <t>Mission de conseil</t>
        </is>
      </c>
      <c r="F5" s="4" t="inlineStr">
        <is>
          <t>Julien Martin</t>
        </is>
      </c>
      <c r="G5" s="4" t="inlineStr">
        <is>
          <t>Marseille</t>
        </is>
      </c>
      <c r="H5" s="4" t="inlineStr">
        <is>
          <t>Virement</t>
        </is>
      </c>
      <c r="I5" s="5" t="n">
        <v>1800</v>
      </c>
      <c r="J5" s="6" t="n">
        <v>20</v>
      </c>
      <c r="K5" s="7">
        <f>IF(OR(B5="",I5=""),"",I5*J5/100)</f>
        <v/>
      </c>
      <c r="L5" s="7">
        <f>IF(OR(I5="",K5=""),"",I5+K5)</f>
        <v/>
      </c>
      <c r="M5" s="4" t="inlineStr">
        <is>
          <t>Reçu</t>
        </is>
      </c>
      <c r="N5" s="4" t="inlineStr">
        <is>
          <t>Facture 2026-002</t>
        </is>
      </c>
      <c r="O5" s="4">
        <f>IF(AND(B5&lt;&gt;"",I5&gt;0),"OK","À vérifier")</f>
        <v/>
      </c>
    </row>
    <row r="6">
      <c r="A6" s="8" t="n">
        <v>46078</v>
      </c>
      <c r="B6" s="9" t="inlineStr">
        <is>
          <t>Dépense</t>
        </is>
      </c>
      <c r="C6" s="9" t="inlineStr">
        <is>
          <t>Abonnement logiciel</t>
        </is>
      </c>
      <c r="D6" s="9" t="inlineStr">
        <is>
          <t>SaaS</t>
        </is>
      </c>
      <c r="E6" s="9" t="inlineStr">
        <is>
          <t>Abonnement comptabilité</t>
        </is>
      </c>
      <c r="F6" s="9" t="inlineStr">
        <is>
          <t>EditoSoft</t>
        </is>
      </c>
      <c r="G6" s="9" t="inlineStr">
        <is>
          <t>Toulouse</t>
        </is>
      </c>
      <c r="H6" s="9" t="inlineStr">
        <is>
          <t>CB</t>
        </is>
      </c>
      <c r="I6" s="5" t="n">
        <v>49</v>
      </c>
      <c r="J6" s="6" t="n">
        <v>20</v>
      </c>
      <c r="K6" s="10">
        <f>IF(OR(B6="",I6=""),"",I6*J6/100)</f>
        <v/>
      </c>
      <c r="L6" s="10">
        <f>IF(OR(I6="",K6=""),"",I6+K6)</f>
        <v/>
      </c>
      <c r="M6" s="9" t="inlineStr">
        <is>
          <t>Payé</t>
        </is>
      </c>
      <c r="N6" s="9" t="inlineStr">
        <is>
          <t>Abonnement mensuel</t>
        </is>
      </c>
      <c r="O6" s="9">
        <f>IF(AND(B6&lt;&gt;"",I6&gt;0),"OK","À vérifier")</f>
        <v/>
      </c>
    </row>
    <row r="7">
      <c r="A7" s="3" t="n">
        <v>46084</v>
      </c>
      <c r="B7" s="4" t="inlineStr">
        <is>
          <t>Dépense</t>
        </is>
      </c>
      <c r="C7" s="4" t="inlineStr">
        <is>
          <t>Transport</t>
        </is>
      </c>
      <c r="D7" s="4" t="inlineStr">
        <is>
          <t>Carburant</t>
        </is>
      </c>
      <c r="E7" s="4" t="inlineStr">
        <is>
          <t>Carburant véhicule pro</t>
        </is>
      </c>
      <c r="F7" s="4" t="inlineStr">
        <is>
          <t>Station Total</t>
        </is>
      </c>
      <c r="G7" s="4" t="inlineStr">
        <is>
          <t>Bordeaux</t>
        </is>
      </c>
      <c r="H7" s="4" t="inlineStr">
        <is>
          <t>CB</t>
        </is>
      </c>
      <c r="I7" s="5" t="n">
        <v>85</v>
      </c>
      <c r="J7" s="6" t="n">
        <v>20</v>
      </c>
      <c r="K7" s="7">
        <f>IF(OR(B7="",I7=""),"",I7*J7/100)</f>
        <v/>
      </c>
      <c r="L7" s="7">
        <f>IF(OR(I7="",K7=""),"",I7+K7)</f>
        <v/>
      </c>
      <c r="M7" s="4" t="inlineStr">
        <is>
          <t>Payé</t>
        </is>
      </c>
      <c r="N7" s="4" t="inlineStr">
        <is>
          <t>Déplacement client</t>
        </is>
      </c>
      <c r="O7" s="4">
        <f>IF(AND(B7&lt;&gt;"",I7&gt;0),"OK","À vérifier")</f>
        <v/>
      </c>
    </row>
    <row r="8">
      <c r="A8" s="8" t="n">
        <v>46091</v>
      </c>
      <c r="B8" s="9" t="inlineStr">
        <is>
          <t>Recette</t>
        </is>
      </c>
      <c r="C8" s="9" t="inlineStr">
        <is>
          <t>Vente</t>
        </is>
      </c>
      <c r="D8" s="9" t="inlineStr">
        <is>
          <t>Produits</t>
        </is>
      </c>
      <c r="E8" s="9" t="inlineStr">
        <is>
          <t>Vente en ligne</t>
        </is>
      </c>
      <c r="F8" s="9" t="inlineStr">
        <is>
          <t>Émilie Bernard</t>
        </is>
      </c>
      <c r="G8" s="9" t="inlineStr">
        <is>
          <t>Lille</t>
        </is>
      </c>
      <c r="H8" s="9" t="inlineStr">
        <is>
          <t>CB</t>
        </is>
      </c>
      <c r="I8" s="5" t="n">
        <v>3200</v>
      </c>
      <c r="J8" s="6" t="n">
        <v>20</v>
      </c>
      <c r="K8" s="10">
        <f>IF(OR(B8="",I8=""),"",I8*J8/100)</f>
        <v/>
      </c>
      <c r="L8" s="10">
        <f>IF(OR(I8="",K8=""),"",I8+K8)</f>
        <v/>
      </c>
      <c r="M8" s="9" t="inlineStr">
        <is>
          <t>Reçu</t>
        </is>
      </c>
      <c r="N8" s="9" t="inlineStr">
        <is>
          <t>Boutique en ligne</t>
        </is>
      </c>
      <c r="O8" s="9">
        <f>IF(AND(B8&lt;&gt;"",I8&gt;0),"OK","À vérifier")</f>
        <v/>
      </c>
    </row>
    <row r="9">
      <c r="A9" s="3" t="n">
        <v>46127</v>
      </c>
      <c r="B9" s="4" t="inlineStr">
        <is>
          <t>Dépense</t>
        </is>
      </c>
      <c r="C9" s="4" t="inlineStr">
        <is>
          <t>Cotisations</t>
        </is>
      </c>
      <c r="D9" s="4" t="inlineStr">
        <is>
          <t>URSSAF</t>
        </is>
      </c>
      <c r="E9" s="4" t="inlineStr">
        <is>
          <t>Cotisations sociales trimestrielles</t>
        </is>
      </c>
      <c r="F9" s="4" t="inlineStr">
        <is>
          <t>URSSAF</t>
        </is>
      </c>
      <c r="G9" s="4" t="inlineStr">
        <is>
          <t>Nantes</t>
        </is>
      </c>
      <c r="H9" s="4" t="inlineStr">
        <is>
          <t>Prélèvement</t>
        </is>
      </c>
      <c r="I9" s="5" t="n">
        <v>620</v>
      </c>
      <c r="J9" s="6" t="n">
        <v>0</v>
      </c>
      <c r="K9" s="7">
        <f>IF(OR(B9="",I9=""),"",I9*J9/100)</f>
        <v/>
      </c>
      <c r="L9" s="7">
        <f>IF(OR(I9="",K9=""),"",I9+K9)</f>
        <v/>
      </c>
      <c r="M9" s="4" t="inlineStr">
        <is>
          <t>Payé</t>
        </is>
      </c>
      <c r="N9" s="4" t="inlineStr">
        <is>
          <t>Cotisations T1</t>
        </is>
      </c>
      <c r="O9" s="4">
        <f>IF(AND(B9&lt;&gt;"",I9&gt;0),"OK","À vérifier")</f>
        <v/>
      </c>
    </row>
    <row r="10">
      <c r="A10" s="8" t="n">
        <v>46134</v>
      </c>
      <c r="B10" s="9" t="inlineStr">
        <is>
          <t>Dépense</t>
        </is>
      </c>
      <c r="C10" s="9" t="inlineStr">
        <is>
          <t>Fournitures</t>
        </is>
      </c>
      <c r="D10" s="9" t="inlineStr">
        <is>
          <t>Bureau</t>
        </is>
      </c>
      <c r="E10" s="9" t="inlineStr">
        <is>
          <t>Achat fournitures bureau</t>
        </is>
      </c>
      <c r="F10" s="9" t="inlineStr">
        <is>
          <t>Bureau Plus</t>
        </is>
      </c>
      <c r="G10" s="9" t="inlineStr">
        <is>
          <t>Strasbourg</t>
        </is>
      </c>
      <c r="H10" s="9" t="inlineStr">
        <is>
          <t>Chèque</t>
        </is>
      </c>
      <c r="I10" s="5" t="n">
        <v>120</v>
      </c>
      <c r="J10" s="6" t="n">
        <v>20</v>
      </c>
      <c r="K10" s="10">
        <f>IF(OR(B10="",I10=""),"",I10*J10/100)</f>
        <v/>
      </c>
      <c r="L10" s="10">
        <f>IF(OR(I10="",K10=""),"",I10+K10)</f>
        <v/>
      </c>
      <c r="M10" s="9" t="inlineStr">
        <is>
          <t>Payé</t>
        </is>
      </c>
      <c r="N10" s="9" t="inlineStr">
        <is>
          <t>Papeterie</t>
        </is>
      </c>
      <c r="O10" s="9">
        <f>IF(AND(B10&lt;&gt;"",I10&gt;0),"OK","À vérifier")</f>
        <v/>
      </c>
    </row>
    <row r="11">
      <c r="A11" s="3" t="n">
        <v>46147</v>
      </c>
      <c r="B11" s="4" t="inlineStr">
        <is>
          <t>Recette</t>
        </is>
      </c>
      <c r="C11" s="4" t="inlineStr">
        <is>
          <t>Prestation</t>
        </is>
      </c>
      <c r="D11" s="4" t="inlineStr">
        <is>
          <t>Formation</t>
        </is>
      </c>
      <c r="E11" s="4" t="inlineStr">
        <is>
          <t>Session de formation</t>
        </is>
      </c>
      <c r="F11" s="4" t="inlineStr">
        <is>
          <t>Lucas Petit</t>
        </is>
      </c>
      <c r="G11" s="4" t="inlineStr">
        <is>
          <t>Nice</t>
        </is>
      </c>
      <c r="H11" s="4" t="inlineStr">
        <is>
          <t>Virement</t>
        </is>
      </c>
      <c r="I11" s="5" t="n">
        <v>1500</v>
      </c>
      <c r="J11" s="6" t="n">
        <v>20</v>
      </c>
      <c r="K11" s="7">
        <f>IF(OR(B11="",I11=""),"",I11*J11/100)</f>
        <v/>
      </c>
      <c r="L11" s="7">
        <f>IF(OR(I11="",K11=""),"",I11+K11)</f>
        <v/>
      </c>
      <c r="M11" s="4" t="inlineStr">
        <is>
          <t>Reçu</t>
        </is>
      </c>
      <c r="N11" s="4" t="inlineStr">
        <is>
          <t>Formation professionnelle</t>
        </is>
      </c>
      <c r="O11" s="4">
        <f>IF(AND(B11&lt;&gt;"",I11&gt;0),"OK","À vérifier")</f>
        <v/>
      </c>
    </row>
    <row r="12">
      <c r="A12" s="8" t="n">
        <v>46191</v>
      </c>
      <c r="B12" s="9" t="inlineStr">
        <is>
          <t>Dépense</t>
        </is>
      </c>
      <c r="C12" s="9" t="inlineStr">
        <is>
          <t>Assurance</t>
        </is>
      </c>
      <c r="D12" s="9" t="inlineStr">
        <is>
          <t>RC Pro</t>
        </is>
      </c>
      <c r="E12" s="9" t="inlineStr">
        <is>
          <t>Assurance responsabilité civile</t>
        </is>
      </c>
      <c r="F12" s="9" t="inlineStr">
        <is>
          <t>AssurPro</t>
        </is>
      </c>
      <c r="G12" s="9" t="inlineStr">
        <is>
          <t>Rennes</t>
        </is>
      </c>
      <c r="H12" s="9" t="inlineStr">
        <is>
          <t>Prélèvement</t>
        </is>
      </c>
      <c r="I12" s="5" t="n">
        <v>340</v>
      </c>
      <c r="J12" s="6" t="n">
        <v>0</v>
      </c>
      <c r="K12" s="10">
        <f>IF(OR(B12="",I12=""),"",I12*J12/100)</f>
        <v/>
      </c>
      <c r="L12" s="10">
        <f>IF(OR(I12="",K12=""),"",I12+K12)</f>
        <v/>
      </c>
      <c r="M12" s="9" t="inlineStr">
        <is>
          <t>Payé</t>
        </is>
      </c>
      <c r="N12" s="9" t="inlineStr">
        <is>
          <t>Cotisation annuelle</t>
        </is>
      </c>
      <c r="O12" s="9">
        <f>IF(AND(B12&lt;&gt;"",I12&gt;0),"OK","À vérifier")</f>
        <v/>
      </c>
    </row>
    <row r="14">
      <c r="E14" s="11" t="inlineStr">
        <is>
          <t>TOTAUX</t>
        </is>
      </c>
      <c r="I14" s="12">
        <f>SUM(I3:I12)</f>
        <v/>
      </c>
      <c r="K14" s="12">
        <f>SUM(K3:K12)</f>
        <v/>
      </c>
      <c r="L14" s="12">
        <f>SUM(L3:L12)</f>
        <v/>
      </c>
    </row>
  </sheetData>
  <mergeCells count="1">
    <mergeCell ref="A1:O1"/>
  </mergeCells>
  <conditionalFormatting sqref="A3:O32">
    <cfRule type="expression" priority="1" dxfId="0">
      <formula>$B3="Recette"</formula>
    </cfRule>
    <cfRule type="expression" priority="2" dxfId="1">
      <formula>$B3="Dépense"</formula>
    </cfRule>
    <cfRule type="expression" priority="3" dxfId="2" stopIfTrue="1">
      <formula>$O3="À vérifier"</formula>
    </cfRule>
  </conditionalFormatting>
  <dataValidations count="3">
    <dataValidation sqref="B3:B32" showErrorMessage="1" showInputMessage="1" allowBlank="1" type="list">
      <formula1>"Recette,Dépense"</formula1>
    </dataValidation>
    <dataValidation sqref="H3:H32" showErrorMessage="1" showInputMessage="1" allowBlank="1" type="list">
      <formula1>"Virement,CB,Espèces,Prélèvement,Chèque"</formula1>
    </dataValidation>
    <dataValidation sqref="M3:M32" showErrorMessage="1" showInputMessage="1" allowBlank="1" type="list">
      <formula1>"En attente,Payé,Reçu"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selection activeCell="A1" sqref="A1"/>
    </sheetView>
  </sheetViews>
  <sheetFormatPr baseColWidth="8" defaultRowHeight="15"/>
  <cols>
    <col width="16" customWidth="1" min="1" max="1"/>
    <col width="15" customWidth="1" min="2" max="2"/>
    <col width="15" customWidth="1" min="3" max="3"/>
    <col width="14" customWidth="1" min="4" max="4"/>
    <col width="12" customWidth="1" min="5" max="5"/>
    <col width="12" customWidth="1" min="6" max="6"/>
    <col width="12" customWidth="1" min="7" max="7"/>
    <col width="14" customWidth="1" min="8" max="8"/>
    <col width="14" customWidth="1" min="9" max="9"/>
    <col width="14" customWidth="1" min="10" max="10"/>
  </cols>
  <sheetData>
    <row r="1" ht="26" customHeight="1">
      <c r="A1" s="1" t="inlineStr">
        <is>
          <t>SYNTHÈSE MENSUELLE 2026</t>
        </is>
      </c>
    </row>
    <row r="2" ht="30" customHeight="1">
      <c r="A2" s="2" t="inlineStr">
        <is>
          <t>Mois</t>
        </is>
      </c>
      <c r="B2" s="2" t="inlineStr">
        <is>
          <t>Total recettes</t>
        </is>
      </c>
      <c r="C2" s="2" t="inlineStr">
        <is>
          <t>Total dépenses</t>
        </is>
      </c>
      <c r="D2" s="2" t="inlineStr">
        <is>
          <t>Résultat net</t>
        </is>
      </c>
      <c r="E2" s="2" t="inlineStr">
        <is>
          <t>Taux de marge</t>
        </is>
      </c>
      <c r="F2" s="2" t="inlineStr">
        <is>
          <t>Nombre de recettes</t>
        </is>
      </c>
      <c r="G2" s="2" t="inlineStr">
        <is>
          <t>Nombre de dépenses</t>
        </is>
      </c>
      <c r="H2" s="2" t="inlineStr">
        <is>
          <t>TVA collectée</t>
        </is>
      </c>
      <c r="I2" s="2" t="inlineStr">
        <is>
          <t>TVA déductible</t>
        </is>
      </c>
      <c r="J2" s="2" t="inlineStr">
        <is>
          <t>Solde cumulé</t>
        </is>
      </c>
    </row>
    <row r="3">
      <c r="A3" s="13" t="n">
        <v>46023</v>
      </c>
      <c r="B3" s="7">
        <f>SUMIFS('Saisie_Recettes_Dépenses'!$L:$L,'Saisie_Recettes_Dépenses'!$A:$A,"&gt;="&amp;A3,'Saisie_Recettes_Dépenses'!$A:$A,"&lt;="&amp;EOMONTH(A3,0),'Saisie_Recettes_Dépenses'!$B:$B,"Recette")</f>
        <v/>
      </c>
      <c r="C3" s="7">
        <f>SUMIFS('Saisie_Recettes_Dépenses'!$L:$L,'Saisie_Recettes_Dépenses'!$A:$A,"&gt;="&amp;A3,'Saisie_Recettes_Dépenses'!$A:$A,"&lt;="&amp;EOMONTH(A3,0),'Saisie_Recettes_Dépenses'!$B:$B,"Dépense")</f>
        <v/>
      </c>
      <c r="D3" s="7">
        <f>B3-C3</f>
        <v/>
      </c>
      <c r="E3" s="14">
        <f>IFERROR(D3/B3,0)</f>
        <v/>
      </c>
      <c r="F3" s="15">
        <f>COUNTIFS('Saisie_Recettes_Dépenses'!$A:$A,"&gt;="&amp;A3,'Saisie_Recettes_Dépenses'!$A:$A,"&lt;="&amp;EOMONTH(A3,0),'Saisie_Recettes_Dépenses'!$B:$B,"Recette")</f>
        <v/>
      </c>
      <c r="G3" s="15">
        <f>COUNTIFS('Saisie_Recettes_Dépenses'!$A:$A,"&gt;="&amp;A3,'Saisie_Recettes_Dépenses'!$A:$A,"&lt;="&amp;EOMONTH(A3,0),'Saisie_Recettes_Dépenses'!$B:$B,"Dépense")</f>
        <v/>
      </c>
      <c r="H3" s="7">
        <f>SUMIFS('Saisie_Recettes_Dépenses'!$K:$K,'Saisie_Recettes_Dépenses'!$A:$A,"&gt;="&amp;A3,'Saisie_Recettes_Dépenses'!$A:$A,"&lt;="&amp;EOMONTH(A3,0),'Saisie_Recettes_Dépenses'!$B:$B,"Recette")</f>
        <v/>
      </c>
      <c r="I3" s="7">
        <f>SUMIFS('Saisie_Recettes_Dépenses'!$K:$K,'Saisie_Recettes_Dépenses'!$A:$A,"&gt;="&amp;A3,'Saisie_Recettes_Dépenses'!$A:$A,"&lt;="&amp;EOMONTH(A3,0),'Saisie_Recettes_Dépenses'!$B:$B,"Dépense")</f>
        <v/>
      </c>
      <c r="J3" s="7">
        <f>D3</f>
        <v/>
      </c>
    </row>
    <row r="4">
      <c r="A4" s="16" t="n">
        <v>46054</v>
      </c>
      <c r="B4" s="10">
        <f>SUMIFS('Saisie_Recettes_Dépenses'!$L:$L,'Saisie_Recettes_Dépenses'!$A:$A,"&gt;="&amp;A4,'Saisie_Recettes_Dépenses'!$A:$A,"&lt;="&amp;EOMONTH(A4,0),'Saisie_Recettes_Dépenses'!$B:$B,"Recette")</f>
        <v/>
      </c>
      <c r="C4" s="10">
        <f>SUMIFS('Saisie_Recettes_Dépenses'!$L:$L,'Saisie_Recettes_Dépenses'!$A:$A,"&gt;="&amp;A4,'Saisie_Recettes_Dépenses'!$A:$A,"&lt;="&amp;EOMONTH(A4,0),'Saisie_Recettes_Dépenses'!$B:$B,"Dépense")</f>
        <v/>
      </c>
      <c r="D4" s="10">
        <f>B4-C4</f>
        <v/>
      </c>
      <c r="E4" s="17">
        <f>IFERROR(D4/B4,0)</f>
        <v/>
      </c>
      <c r="F4" s="18">
        <f>COUNTIFS('Saisie_Recettes_Dépenses'!$A:$A,"&gt;="&amp;A4,'Saisie_Recettes_Dépenses'!$A:$A,"&lt;="&amp;EOMONTH(A4,0),'Saisie_Recettes_Dépenses'!$B:$B,"Recette")</f>
        <v/>
      </c>
      <c r="G4" s="18">
        <f>COUNTIFS('Saisie_Recettes_Dépenses'!$A:$A,"&gt;="&amp;A4,'Saisie_Recettes_Dépenses'!$A:$A,"&lt;="&amp;EOMONTH(A4,0),'Saisie_Recettes_Dépenses'!$B:$B,"Dépense")</f>
        <v/>
      </c>
      <c r="H4" s="10">
        <f>SUMIFS('Saisie_Recettes_Dépenses'!$K:$K,'Saisie_Recettes_Dépenses'!$A:$A,"&gt;="&amp;A4,'Saisie_Recettes_Dépenses'!$A:$A,"&lt;="&amp;EOMONTH(A4,0),'Saisie_Recettes_Dépenses'!$B:$B,"Recette")</f>
        <v/>
      </c>
      <c r="I4" s="10">
        <f>SUMIFS('Saisie_Recettes_Dépenses'!$K:$K,'Saisie_Recettes_Dépenses'!$A:$A,"&gt;="&amp;A4,'Saisie_Recettes_Dépenses'!$A:$A,"&lt;="&amp;EOMONTH(A4,0),'Saisie_Recettes_Dépenses'!$B:$B,"Dépense")</f>
        <v/>
      </c>
      <c r="J4" s="10">
        <f>J3+D4</f>
        <v/>
      </c>
    </row>
    <row r="5">
      <c r="A5" s="13" t="n">
        <v>46082</v>
      </c>
      <c r="B5" s="7">
        <f>SUMIFS('Saisie_Recettes_Dépenses'!$L:$L,'Saisie_Recettes_Dépenses'!$A:$A,"&gt;="&amp;A5,'Saisie_Recettes_Dépenses'!$A:$A,"&lt;="&amp;EOMONTH(A5,0),'Saisie_Recettes_Dépenses'!$B:$B,"Recette")</f>
        <v/>
      </c>
      <c r="C5" s="7">
        <f>SUMIFS('Saisie_Recettes_Dépenses'!$L:$L,'Saisie_Recettes_Dépenses'!$A:$A,"&gt;="&amp;A5,'Saisie_Recettes_Dépenses'!$A:$A,"&lt;="&amp;EOMONTH(A5,0),'Saisie_Recettes_Dépenses'!$B:$B,"Dépense")</f>
        <v/>
      </c>
      <c r="D5" s="7">
        <f>B5-C5</f>
        <v/>
      </c>
      <c r="E5" s="14">
        <f>IFERROR(D5/B5,0)</f>
        <v/>
      </c>
      <c r="F5" s="15">
        <f>COUNTIFS('Saisie_Recettes_Dépenses'!$A:$A,"&gt;="&amp;A5,'Saisie_Recettes_Dépenses'!$A:$A,"&lt;="&amp;EOMONTH(A5,0),'Saisie_Recettes_Dépenses'!$B:$B,"Recette")</f>
        <v/>
      </c>
      <c r="G5" s="15">
        <f>COUNTIFS('Saisie_Recettes_Dépenses'!$A:$A,"&gt;="&amp;A5,'Saisie_Recettes_Dépenses'!$A:$A,"&lt;="&amp;EOMONTH(A5,0),'Saisie_Recettes_Dépenses'!$B:$B,"Dépense")</f>
        <v/>
      </c>
      <c r="H5" s="7">
        <f>SUMIFS('Saisie_Recettes_Dépenses'!$K:$K,'Saisie_Recettes_Dépenses'!$A:$A,"&gt;="&amp;A5,'Saisie_Recettes_Dépenses'!$A:$A,"&lt;="&amp;EOMONTH(A5,0),'Saisie_Recettes_Dépenses'!$B:$B,"Recette")</f>
        <v/>
      </c>
      <c r="I5" s="7">
        <f>SUMIFS('Saisie_Recettes_Dépenses'!$K:$K,'Saisie_Recettes_Dépenses'!$A:$A,"&gt;="&amp;A5,'Saisie_Recettes_Dépenses'!$A:$A,"&lt;="&amp;EOMONTH(A5,0),'Saisie_Recettes_Dépenses'!$B:$B,"Dépense")</f>
        <v/>
      </c>
      <c r="J5" s="7">
        <f>J4+D5</f>
        <v/>
      </c>
    </row>
    <row r="6">
      <c r="A6" s="16" t="n">
        <v>46113</v>
      </c>
      <c r="B6" s="10">
        <f>SUMIFS('Saisie_Recettes_Dépenses'!$L:$L,'Saisie_Recettes_Dépenses'!$A:$A,"&gt;="&amp;A6,'Saisie_Recettes_Dépenses'!$A:$A,"&lt;="&amp;EOMONTH(A6,0),'Saisie_Recettes_Dépenses'!$B:$B,"Recette")</f>
        <v/>
      </c>
      <c r="C6" s="10">
        <f>SUMIFS('Saisie_Recettes_Dépenses'!$L:$L,'Saisie_Recettes_Dépenses'!$A:$A,"&gt;="&amp;A6,'Saisie_Recettes_Dépenses'!$A:$A,"&lt;="&amp;EOMONTH(A6,0),'Saisie_Recettes_Dépenses'!$B:$B,"Dépense")</f>
        <v/>
      </c>
      <c r="D6" s="10">
        <f>B6-C6</f>
        <v/>
      </c>
      <c r="E6" s="17">
        <f>IFERROR(D6/B6,0)</f>
        <v/>
      </c>
      <c r="F6" s="18">
        <f>COUNTIFS('Saisie_Recettes_Dépenses'!$A:$A,"&gt;="&amp;A6,'Saisie_Recettes_Dépenses'!$A:$A,"&lt;="&amp;EOMONTH(A6,0),'Saisie_Recettes_Dépenses'!$B:$B,"Recette")</f>
        <v/>
      </c>
      <c r="G6" s="18">
        <f>COUNTIFS('Saisie_Recettes_Dépenses'!$A:$A,"&gt;="&amp;A6,'Saisie_Recettes_Dépenses'!$A:$A,"&lt;="&amp;EOMONTH(A6,0),'Saisie_Recettes_Dépenses'!$B:$B,"Dépense")</f>
        <v/>
      </c>
      <c r="H6" s="10">
        <f>SUMIFS('Saisie_Recettes_Dépenses'!$K:$K,'Saisie_Recettes_Dépenses'!$A:$A,"&gt;="&amp;A6,'Saisie_Recettes_Dépenses'!$A:$A,"&lt;="&amp;EOMONTH(A6,0),'Saisie_Recettes_Dépenses'!$B:$B,"Recette")</f>
        <v/>
      </c>
      <c r="I6" s="10">
        <f>SUMIFS('Saisie_Recettes_Dépenses'!$K:$K,'Saisie_Recettes_Dépenses'!$A:$A,"&gt;="&amp;A6,'Saisie_Recettes_Dépenses'!$A:$A,"&lt;="&amp;EOMONTH(A6,0),'Saisie_Recettes_Dépenses'!$B:$B,"Dépense")</f>
        <v/>
      </c>
      <c r="J6" s="10">
        <f>J5+D6</f>
        <v/>
      </c>
    </row>
    <row r="7">
      <c r="A7" s="13" t="n">
        <v>46143</v>
      </c>
      <c r="B7" s="7">
        <f>SUMIFS('Saisie_Recettes_Dépenses'!$L:$L,'Saisie_Recettes_Dépenses'!$A:$A,"&gt;="&amp;A7,'Saisie_Recettes_Dépenses'!$A:$A,"&lt;="&amp;EOMONTH(A7,0),'Saisie_Recettes_Dépenses'!$B:$B,"Recette")</f>
        <v/>
      </c>
      <c r="C7" s="7">
        <f>SUMIFS('Saisie_Recettes_Dépenses'!$L:$L,'Saisie_Recettes_Dépenses'!$A:$A,"&gt;="&amp;A7,'Saisie_Recettes_Dépenses'!$A:$A,"&lt;="&amp;EOMONTH(A7,0),'Saisie_Recettes_Dépenses'!$B:$B,"Dépense")</f>
        <v/>
      </c>
      <c r="D7" s="7">
        <f>B7-C7</f>
        <v/>
      </c>
      <c r="E7" s="14">
        <f>IFERROR(D7/B7,0)</f>
        <v/>
      </c>
      <c r="F7" s="15">
        <f>COUNTIFS('Saisie_Recettes_Dépenses'!$A:$A,"&gt;="&amp;A7,'Saisie_Recettes_Dépenses'!$A:$A,"&lt;="&amp;EOMONTH(A7,0),'Saisie_Recettes_Dépenses'!$B:$B,"Recette")</f>
        <v/>
      </c>
      <c r="G7" s="15">
        <f>COUNTIFS('Saisie_Recettes_Dépenses'!$A:$A,"&gt;="&amp;A7,'Saisie_Recettes_Dépenses'!$A:$A,"&lt;="&amp;EOMONTH(A7,0),'Saisie_Recettes_Dépenses'!$B:$B,"Dépense")</f>
        <v/>
      </c>
      <c r="H7" s="7">
        <f>SUMIFS('Saisie_Recettes_Dépenses'!$K:$K,'Saisie_Recettes_Dépenses'!$A:$A,"&gt;="&amp;A7,'Saisie_Recettes_Dépenses'!$A:$A,"&lt;="&amp;EOMONTH(A7,0),'Saisie_Recettes_Dépenses'!$B:$B,"Recette")</f>
        <v/>
      </c>
      <c r="I7" s="7">
        <f>SUMIFS('Saisie_Recettes_Dépenses'!$K:$K,'Saisie_Recettes_Dépenses'!$A:$A,"&gt;="&amp;A7,'Saisie_Recettes_Dépenses'!$A:$A,"&lt;="&amp;EOMONTH(A7,0),'Saisie_Recettes_Dépenses'!$B:$B,"Dépense")</f>
        <v/>
      </c>
      <c r="J7" s="7">
        <f>J6+D7</f>
        <v/>
      </c>
    </row>
    <row r="8">
      <c r="A8" s="16" t="n">
        <v>46174</v>
      </c>
      <c r="B8" s="10">
        <f>SUMIFS('Saisie_Recettes_Dépenses'!$L:$L,'Saisie_Recettes_Dépenses'!$A:$A,"&gt;="&amp;A8,'Saisie_Recettes_Dépenses'!$A:$A,"&lt;="&amp;EOMONTH(A8,0),'Saisie_Recettes_Dépenses'!$B:$B,"Recette")</f>
        <v/>
      </c>
      <c r="C8" s="10">
        <f>SUMIFS('Saisie_Recettes_Dépenses'!$L:$L,'Saisie_Recettes_Dépenses'!$A:$A,"&gt;="&amp;A8,'Saisie_Recettes_Dépenses'!$A:$A,"&lt;="&amp;EOMONTH(A8,0),'Saisie_Recettes_Dépenses'!$B:$B,"Dépense")</f>
        <v/>
      </c>
      <c r="D8" s="10">
        <f>B8-C8</f>
        <v/>
      </c>
      <c r="E8" s="17">
        <f>IFERROR(D8/B8,0)</f>
        <v/>
      </c>
      <c r="F8" s="18">
        <f>COUNTIFS('Saisie_Recettes_Dépenses'!$A:$A,"&gt;="&amp;A8,'Saisie_Recettes_Dépenses'!$A:$A,"&lt;="&amp;EOMONTH(A8,0),'Saisie_Recettes_Dépenses'!$B:$B,"Recette")</f>
        <v/>
      </c>
      <c r="G8" s="18">
        <f>COUNTIFS('Saisie_Recettes_Dépenses'!$A:$A,"&gt;="&amp;A8,'Saisie_Recettes_Dépenses'!$A:$A,"&lt;="&amp;EOMONTH(A8,0),'Saisie_Recettes_Dépenses'!$B:$B,"Dépense")</f>
        <v/>
      </c>
      <c r="H8" s="10">
        <f>SUMIFS('Saisie_Recettes_Dépenses'!$K:$K,'Saisie_Recettes_Dépenses'!$A:$A,"&gt;="&amp;A8,'Saisie_Recettes_Dépenses'!$A:$A,"&lt;="&amp;EOMONTH(A8,0),'Saisie_Recettes_Dépenses'!$B:$B,"Recette")</f>
        <v/>
      </c>
      <c r="I8" s="10">
        <f>SUMIFS('Saisie_Recettes_Dépenses'!$K:$K,'Saisie_Recettes_Dépenses'!$A:$A,"&gt;="&amp;A8,'Saisie_Recettes_Dépenses'!$A:$A,"&lt;="&amp;EOMONTH(A8,0),'Saisie_Recettes_Dépenses'!$B:$B,"Dépense")</f>
        <v/>
      </c>
      <c r="J8" s="10">
        <f>J7+D8</f>
        <v/>
      </c>
    </row>
    <row r="9">
      <c r="A9" s="13" t="n">
        <v>46204</v>
      </c>
      <c r="B9" s="7">
        <f>SUMIFS('Saisie_Recettes_Dépenses'!$L:$L,'Saisie_Recettes_Dépenses'!$A:$A,"&gt;="&amp;A9,'Saisie_Recettes_Dépenses'!$A:$A,"&lt;="&amp;EOMONTH(A9,0),'Saisie_Recettes_Dépenses'!$B:$B,"Recette")</f>
        <v/>
      </c>
      <c r="C9" s="7">
        <f>SUMIFS('Saisie_Recettes_Dépenses'!$L:$L,'Saisie_Recettes_Dépenses'!$A:$A,"&gt;="&amp;A9,'Saisie_Recettes_Dépenses'!$A:$A,"&lt;="&amp;EOMONTH(A9,0),'Saisie_Recettes_Dépenses'!$B:$B,"Dépense")</f>
        <v/>
      </c>
      <c r="D9" s="7">
        <f>B9-C9</f>
        <v/>
      </c>
      <c r="E9" s="14">
        <f>IFERROR(D9/B9,0)</f>
        <v/>
      </c>
      <c r="F9" s="15">
        <f>COUNTIFS('Saisie_Recettes_Dépenses'!$A:$A,"&gt;="&amp;A9,'Saisie_Recettes_Dépenses'!$A:$A,"&lt;="&amp;EOMONTH(A9,0),'Saisie_Recettes_Dépenses'!$B:$B,"Recette")</f>
        <v/>
      </c>
      <c r="G9" s="15">
        <f>COUNTIFS('Saisie_Recettes_Dépenses'!$A:$A,"&gt;="&amp;A9,'Saisie_Recettes_Dépenses'!$A:$A,"&lt;="&amp;EOMONTH(A9,0),'Saisie_Recettes_Dépenses'!$B:$B,"Dépense")</f>
        <v/>
      </c>
      <c r="H9" s="7">
        <f>SUMIFS('Saisie_Recettes_Dépenses'!$K:$K,'Saisie_Recettes_Dépenses'!$A:$A,"&gt;="&amp;A9,'Saisie_Recettes_Dépenses'!$A:$A,"&lt;="&amp;EOMONTH(A9,0),'Saisie_Recettes_Dépenses'!$B:$B,"Recette")</f>
        <v/>
      </c>
      <c r="I9" s="7">
        <f>SUMIFS('Saisie_Recettes_Dépenses'!$K:$K,'Saisie_Recettes_Dépenses'!$A:$A,"&gt;="&amp;A9,'Saisie_Recettes_Dépenses'!$A:$A,"&lt;="&amp;EOMONTH(A9,0),'Saisie_Recettes_Dépenses'!$B:$B,"Dépense")</f>
        <v/>
      </c>
      <c r="J9" s="7">
        <f>J8+D9</f>
        <v/>
      </c>
    </row>
    <row r="10">
      <c r="A10" s="16" t="n">
        <v>46235</v>
      </c>
      <c r="B10" s="10">
        <f>SUMIFS('Saisie_Recettes_Dépenses'!$L:$L,'Saisie_Recettes_Dépenses'!$A:$A,"&gt;="&amp;A10,'Saisie_Recettes_Dépenses'!$A:$A,"&lt;="&amp;EOMONTH(A10,0),'Saisie_Recettes_Dépenses'!$B:$B,"Recette")</f>
        <v/>
      </c>
      <c r="C10" s="10">
        <f>SUMIFS('Saisie_Recettes_Dépenses'!$L:$L,'Saisie_Recettes_Dépenses'!$A:$A,"&gt;="&amp;A10,'Saisie_Recettes_Dépenses'!$A:$A,"&lt;="&amp;EOMONTH(A10,0),'Saisie_Recettes_Dépenses'!$B:$B,"Dépense")</f>
        <v/>
      </c>
      <c r="D10" s="10">
        <f>B10-C10</f>
        <v/>
      </c>
      <c r="E10" s="17">
        <f>IFERROR(D10/B10,0)</f>
        <v/>
      </c>
      <c r="F10" s="18">
        <f>COUNTIFS('Saisie_Recettes_Dépenses'!$A:$A,"&gt;="&amp;A10,'Saisie_Recettes_Dépenses'!$A:$A,"&lt;="&amp;EOMONTH(A10,0),'Saisie_Recettes_Dépenses'!$B:$B,"Recette")</f>
        <v/>
      </c>
      <c r="G10" s="18">
        <f>COUNTIFS('Saisie_Recettes_Dépenses'!$A:$A,"&gt;="&amp;A10,'Saisie_Recettes_Dépenses'!$A:$A,"&lt;="&amp;EOMONTH(A10,0),'Saisie_Recettes_Dépenses'!$B:$B,"Dépense")</f>
        <v/>
      </c>
      <c r="H10" s="10">
        <f>SUMIFS('Saisie_Recettes_Dépenses'!$K:$K,'Saisie_Recettes_Dépenses'!$A:$A,"&gt;="&amp;A10,'Saisie_Recettes_Dépenses'!$A:$A,"&lt;="&amp;EOMONTH(A10,0),'Saisie_Recettes_Dépenses'!$B:$B,"Recette")</f>
        <v/>
      </c>
      <c r="I10" s="10">
        <f>SUMIFS('Saisie_Recettes_Dépenses'!$K:$K,'Saisie_Recettes_Dépenses'!$A:$A,"&gt;="&amp;A10,'Saisie_Recettes_Dépenses'!$A:$A,"&lt;="&amp;EOMONTH(A10,0),'Saisie_Recettes_Dépenses'!$B:$B,"Dépense")</f>
        <v/>
      </c>
      <c r="J10" s="10">
        <f>J9+D10</f>
        <v/>
      </c>
    </row>
    <row r="11">
      <c r="A11" s="13" t="n">
        <v>46266</v>
      </c>
      <c r="B11" s="7">
        <f>SUMIFS('Saisie_Recettes_Dépenses'!$L:$L,'Saisie_Recettes_Dépenses'!$A:$A,"&gt;="&amp;A11,'Saisie_Recettes_Dépenses'!$A:$A,"&lt;="&amp;EOMONTH(A11,0),'Saisie_Recettes_Dépenses'!$B:$B,"Recette")</f>
        <v/>
      </c>
      <c r="C11" s="7">
        <f>SUMIFS('Saisie_Recettes_Dépenses'!$L:$L,'Saisie_Recettes_Dépenses'!$A:$A,"&gt;="&amp;A11,'Saisie_Recettes_Dépenses'!$A:$A,"&lt;="&amp;EOMONTH(A11,0),'Saisie_Recettes_Dépenses'!$B:$B,"Dépense")</f>
        <v/>
      </c>
      <c r="D11" s="7">
        <f>B11-C11</f>
        <v/>
      </c>
      <c r="E11" s="14">
        <f>IFERROR(D11/B11,0)</f>
        <v/>
      </c>
      <c r="F11" s="15">
        <f>COUNTIFS('Saisie_Recettes_Dépenses'!$A:$A,"&gt;="&amp;A11,'Saisie_Recettes_Dépenses'!$A:$A,"&lt;="&amp;EOMONTH(A11,0),'Saisie_Recettes_Dépenses'!$B:$B,"Recette")</f>
        <v/>
      </c>
      <c r="G11" s="15">
        <f>COUNTIFS('Saisie_Recettes_Dépenses'!$A:$A,"&gt;="&amp;A11,'Saisie_Recettes_Dépenses'!$A:$A,"&lt;="&amp;EOMONTH(A11,0),'Saisie_Recettes_Dépenses'!$B:$B,"Dépense")</f>
        <v/>
      </c>
      <c r="H11" s="7">
        <f>SUMIFS('Saisie_Recettes_Dépenses'!$K:$K,'Saisie_Recettes_Dépenses'!$A:$A,"&gt;="&amp;A11,'Saisie_Recettes_Dépenses'!$A:$A,"&lt;="&amp;EOMONTH(A11,0),'Saisie_Recettes_Dépenses'!$B:$B,"Recette")</f>
        <v/>
      </c>
      <c r="I11" s="7">
        <f>SUMIFS('Saisie_Recettes_Dépenses'!$K:$K,'Saisie_Recettes_Dépenses'!$A:$A,"&gt;="&amp;A11,'Saisie_Recettes_Dépenses'!$A:$A,"&lt;="&amp;EOMONTH(A11,0),'Saisie_Recettes_Dépenses'!$B:$B,"Dépense")</f>
        <v/>
      </c>
      <c r="J11" s="7">
        <f>J10+D11</f>
        <v/>
      </c>
    </row>
    <row r="12">
      <c r="A12" s="16" t="n">
        <v>46296</v>
      </c>
      <c r="B12" s="10">
        <f>SUMIFS('Saisie_Recettes_Dépenses'!$L:$L,'Saisie_Recettes_Dépenses'!$A:$A,"&gt;="&amp;A12,'Saisie_Recettes_Dépenses'!$A:$A,"&lt;="&amp;EOMONTH(A12,0),'Saisie_Recettes_Dépenses'!$B:$B,"Recette")</f>
        <v/>
      </c>
      <c r="C12" s="10">
        <f>SUMIFS('Saisie_Recettes_Dépenses'!$L:$L,'Saisie_Recettes_Dépenses'!$A:$A,"&gt;="&amp;A12,'Saisie_Recettes_Dépenses'!$A:$A,"&lt;="&amp;EOMONTH(A12,0),'Saisie_Recettes_Dépenses'!$B:$B,"Dépense")</f>
        <v/>
      </c>
      <c r="D12" s="10">
        <f>B12-C12</f>
        <v/>
      </c>
      <c r="E12" s="17">
        <f>IFERROR(D12/B12,0)</f>
        <v/>
      </c>
      <c r="F12" s="18">
        <f>COUNTIFS('Saisie_Recettes_Dépenses'!$A:$A,"&gt;="&amp;A12,'Saisie_Recettes_Dépenses'!$A:$A,"&lt;="&amp;EOMONTH(A12,0),'Saisie_Recettes_Dépenses'!$B:$B,"Recette")</f>
        <v/>
      </c>
      <c r="G12" s="18">
        <f>COUNTIFS('Saisie_Recettes_Dépenses'!$A:$A,"&gt;="&amp;A12,'Saisie_Recettes_Dépenses'!$A:$A,"&lt;="&amp;EOMONTH(A12,0),'Saisie_Recettes_Dépenses'!$B:$B,"Dépense")</f>
        <v/>
      </c>
      <c r="H12" s="10">
        <f>SUMIFS('Saisie_Recettes_Dépenses'!$K:$K,'Saisie_Recettes_Dépenses'!$A:$A,"&gt;="&amp;A12,'Saisie_Recettes_Dépenses'!$A:$A,"&lt;="&amp;EOMONTH(A12,0),'Saisie_Recettes_Dépenses'!$B:$B,"Recette")</f>
        <v/>
      </c>
      <c r="I12" s="10">
        <f>SUMIFS('Saisie_Recettes_Dépenses'!$K:$K,'Saisie_Recettes_Dépenses'!$A:$A,"&gt;="&amp;A12,'Saisie_Recettes_Dépenses'!$A:$A,"&lt;="&amp;EOMONTH(A12,0),'Saisie_Recettes_Dépenses'!$B:$B,"Dépense")</f>
        <v/>
      </c>
      <c r="J12" s="10">
        <f>J11+D12</f>
        <v/>
      </c>
    </row>
    <row r="13">
      <c r="A13" s="13" t="n">
        <v>46327</v>
      </c>
      <c r="B13" s="7">
        <f>SUMIFS('Saisie_Recettes_Dépenses'!$L:$L,'Saisie_Recettes_Dépenses'!$A:$A,"&gt;="&amp;A13,'Saisie_Recettes_Dépenses'!$A:$A,"&lt;="&amp;EOMONTH(A13,0),'Saisie_Recettes_Dépenses'!$B:$B,"Recette")</f>
        <v/>
      </c>
      <c r="C13" s="7">
        <f>SUMIFS('Saisie_Recettes_Dépenses'!$L:$L,'Saisie_Recettes_Dépenses'!$A:$A,"&gt;="&amp;A13,'Saisie_Recettes_Dépenses'!$A:$A,"&lt;="&amp;EOMONTH(A13,0),'Saisie_Recettes_Dépenses'!$B:$B,"Dépense")</f>
        <v/>
      </c>
      <c r="D13" s="7">
        <f>B13-C13</f>
        <v/>
      </c>
      <c r="E13" s="14">
        <f>IFERROR(D13/B13,0)</f>
        <v/>
      </c>
      <c r="F13" s="15">
        <f>COUNTIFS('Saisie_Recettes_Dépenses'!$A:$A,"&gt;="&amp;A13,'Saisie_Recettes_Dépenses'!$A:$A,"&lt;="&amp;EOMONTH(A13,0),'Saisie_Recettes_Dépenses'!$B:$B,"Recette")</f>
        <v/>
      </c>
      <c r="G13" s="15">
        <f>COUNTIFS('Saisie_Recettes_Dépenses'!$A:$A,"&gt;="&amp;A13,'Saisie_Recettes_Dépenses'!$A:$A,"&lt;="&amp;EOMONTH(A13,0),'Saisie_Recettes_Dépenses'!$B:$B,"Dépense")</f>
        <v/>
      </c>
      <c r="H13" s="7">
        <f>SUMIFS('Saisie_Recettes_Dépenses'!$K:$K,'Saisie_Recettes_Dépenses'!$A:$A,"&gt;="&amp;A13,'Saisie_Recettes_Dépenses'!$A:$A,"&lt;="&amp;EOMONTH(A13,0),'Saisie_Recettes_Dépenses'!$B:$B,"Recette")</f>
        <v/>
      </c>
      <c r="I13" s="7">
        <f>SUMIFS('Saisie_Recettes_Dépenses'!$K:$K,'Saisie_Recettes_Dépenses'!$A:$A,"&gt;="&amp;A13,'Saisie_Recettes_Dépenses'!$A:$A,"&lt;="&amp;EOMONTH(A13,0),'Saisie_Recettes_Dépenses'!$B:$B,"Dépense")</f>
        <v/>
      </c>
      <c r="J13" s="7">
        <f>J12+D13</f>
        <v/>
      </c>
    </row>
    <row r="14">
      <c r="A14" s="16" t="n">
        <v>46357</v>
      </c>
      <c r="B14" s="10">
        <f>SUMIFS('Saisie_Recettes_Dépenses'!$L:$L,'Saisie_Recettes_Dépenses'!$A:$A,"&gt;="&amp;A14,'Saisie_Recettes_Dépenses'!$A:$A,"&lt;="&amp;EOMONTH(A14,0),'Saisie_Recettes_Dépenses'!$B:$B,"Recette")</f>
        <v/>
      </c>
      <c r="C14" s="10">
        <f>SUMIFS('Saisie_Recettes_Dépenses'!$L:$L,'Saisie_Recettes_Dépenses'!$A:$A,"&gt;="&amp;A14,'Saisie_Recettes_Dépenses'!$A:$A,"&lt;="&amp;EOMONTH(A14,0),'Saisie_Recettes_Dépenses'!$B:$B,"Dépense")</f>
        <v/>
      </c>
      <c r="D14" s="10">
        <f>B14-C14</f>
        <v/>
      </c>
      <c r="E14" s="17">
        <f>IFERROR(D14/B14,0)</f>
        <v/>
      </c>
      <c r="F14" s="18">
        <f>COUNTIFS('Saisie_Recettes_Dépenses'!$A:$A,"&gt;="&amp;A14,'Saisie_Recettes_Dépenses'!$A:$A,"&lt;="&amp;EOMONTH(A14,0),'Saisie_Recettes_Dépenses'!$B:$B,"Recette")</f>
        <v/>
      </c>
      <c r="G14" s="18">
        <f>COUNTIFS('Saisie_Recettes_Dépenses'!$A:$A,"&gt;="&amp;A14,'Saisie_Recettes_Dépenses'!$A:$A,"&lt;="&amp;EOMONTH(A14,0),'Saisie_Recettes_Dépenses'!$B:$B,"Dépense")</f>
        <v/>
      </c>
      <c r="H14" s="10">
        <f>SUMIFS('Saisie_Recettes_Dépenses'!$K:$K,'Saisie_Recettes_Dépenses'!$A:$A,"&gt;="&amp;A14,'Saisie_Recettes_Dépenses'!$A:$A,"&lt;="&amp;EOMONTH(A14,0),'Saisie_Recettes_Dépenses'!$B:$B,"Recette")</f>
        <v/>
      </c>
      <c r="I14" s="10">
        <f>SUMIFS('Saisie_Recettes_Dépenses'!$K:$K,'Saisie_Recettes_Dépenses'!$A:$A,"&gt;="&amp;A14,'Saisie_Recettes_Dépenses'!$A:$A,"&lt;="&amp;EOMONTH(A14,0),'Saisie_Recettes_Dépenses'!$B:$B,"Dépense")</f>
        <v/>
      </c>
      <c r="J14" s="10">
        <f>J13+D14</f>
        <v/>
      </c>
    </row>
    <row r="16">
      <c r="A16" s="11" t="inlineStr">
        <is>
          <t>TOTAL ANNUEL</t>
        </is>
      </c>
      <c r="B16" s="12">
        <f>SUM(B3:B14)</f>
        <v/>
      </c>
      <c r="C16" s="12">
        <f>SUM(C3:C14)</f>
        <v/>
      </c>
      <c r="D16" s="12">
        <f>SUM(D3:D14)</f>
        <v/>
      </c>
      <c r="E16" s="19">
        <f>IFERROR(D16/B16,0)</f>
        <v/>
      </c>
      <c r="F16" s="11">
        <f>SUM(F3:F14)</f>
        <v/>
      </c>
      <c r="G16" s="11">
        <f>SUM(G3:G14)</f>
        <v/>
      </c>
      <c r="H16" s="12">
        <f>SUM(H3:H14)</f>
        <v/>
      </c>
      <c r="I16" s="12">
        <f>SUM(I3:I14)</f>
        <v/>
      </c>
      <c r="J16" s="12">
        <f>J14</f>
        <v/>
      </c>
    </row>
  </sheetData>
  <mergeCells count="1">
    <mergeCell ref="A1:J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6" customWidth="1" min="5" max="5"/>
    <col width="14" customWidth="1" min="6" max="6"/>
    <col width="16" customWidth="1" min="7" max="7"/>
    <col width="16" customWidth="1" min="8" max="8"/>
  </cols>
  <sheetData>
    <row r="1" ht="26" customHeight="1">
      <c r="A1" s="1" t="inlineStr">
        <is>
          <t>ANALYSE PAR CATÉGORIE</t>
        </is>
      </c>
    </row>
    <row r="2" ht="30" customHeight="1">
      <c r="A2" s="2" t="inlineStr">
        <is>
          <t>Catégorie</t>
        </is>
      </c>
      <c r="B2" s="2" t="inlineStr">
        <is>
          <t>Total HT</t>
        </is>
      </c>
      <c r="C2" s="2" t="inlineStr">
        <is>
          <t>Total TTC</t>
        </is>
      </c>
      <c r="D2" s="2" t="inlineStr">
        <is>
          <t>Part du total</t>
        </is>
      </c>
      <c r="E2" s="2" t="inlineStr">
        <is>
          <t>Nombre d'opérations</t>
        </is>
      </c>
      <c r="F2" s="2" t="inlineStr">
        <is>
          <t>Montant moyen</t>
        </is>
      </c>
      <c r="G2" s="2" t="inlineStr">
        <is>
          <t>Dernière opération</t>
        </is>
      </c>
      <c r="H2" s="2" t="inlineStr">
        <is>
          <t>Alerte</t>
        </is>
      </c>
    </row>
    <row r="3">
      <c r="A3" s="4" t="inlineStr">
        <is>
          <t>Vente</t>
        </is>
      </c>
      <c r="B3" s="20">
        <f>SUMIF('Saisie_Recettes_Dépenses'!$C:$C,A3,'Saisie_Recettes_Dépenses'!$I:$I)</f>
        <v/>
      </c>
      <c r="C3" s="20">
        <f>SUMIF('Saisie_Recettes_Dépenses'!$C:$C,A3,'Saisie_Recettes_Dépenses'!$L:$L)</f>
        <v/>
      </c>
      <c r="D3" s="21">
        <f>IFERROR(B3/SUM($B$3:$B$10),0)</f>
        <v/>
      </c>
      <c r="E3" s="22">
        <f>COUNTIF('Saisie_Recettes_Dépenses'!$C:$C,A3)</f>
        <v/>
      </c>
      <c r="F3" s="20">
        <f>IFERROR(B3/E3,0)</f>
        <v/>
      </c>
      <c r="G3" s="23">
        <f>IFERROR(MAXIFS('Saisie_Recettes_Dépenses'!$A:$A,'Saisie_Recettes_Dépenses'!$C:$C,A3),"")</f>
        <v/>
      </c>
      <c r="H3" s="22">
        <f>IF(D3&gt;0.25,"À surveiller","")</f>
        <v/>
      </c>
    </row>
    <row r="4">
      <c r="A4" s="9" t="inlineStr">
        <is>
          <t>Prestation</t>
        </is>
      </c>
      <c r="B4" s="24">
        <f>SUMIF('Saisie_Recettes_Dépenses'!$C:$C,A4,'Saisie_Recettes_Dépenses'!$I:$I)</f>
        <v/>
      </c>
      <c r="C4" s="24">
        <f>SUMIF('Saisie_Recettes_Dépenses'!$C:$C,A4,'Saisie_Recettes_Dépenses'!$L:$L)</f>
        <v/>
      </c>
      <c r="D4" s="25">
        <f>IFERROR(B4/SUM($B$3:$B$10),0)</f>
        <v/>
      </c>
      <c r="E4" s="26">
        <f>COUNTIF('Saisie_Recettes_Dépenses'!$C:$C,A4)</f>
        <v/>
      </c>
      <c r="F4" s="24">
        <f>IFERROR(B4/E4,0)</f>
        <v/>
      </c>
      <c r="G4" s="27">
        <f>IFERROR(MAXIFS('Saisie_Recettes_Dépenses'!$A:$A,'Saisie_Recettes_Dépenses'!$C:$C,A4),"")</f>
        <v/>
      </c>
      <c r="H4" s="26">
        <f>IF(D4&gt;0.25,"À surveiller","")</f>
        <v/>
      </c>
    </row>
    <row r="5">
      <c r="A5" s="4" t="inlineStr">
        <is>
          <t>Loyer</t>
        </is>
      </c>
      <c r="B5" s="20">
        <f>SUMIF('Saisie_Recettes_Dépenses'!$C:$C,A5,'Saisie_Recettes_Dépenses'!$I:$I)</f>
        <v/>
      </c>
      <c r="C5" s="20">
        <f>SUMIF('Saisie_Recettes_Dépenses'!$C:$C,A5,'Saisie_Recettes_Dépenses'!$L:$L)</f>
        <v/>
      </c>
      <c r="D5" s="21">
        <f>IFERROR(B5/SUM($B$3:$B$10),0)</f>
        <v/>
      </c>
      <c r="E5" s="22">
        <f>COUNTIF('Saisie_Recettes_Dépenses'!$C:$C,A5)</f>
        <v/>
      </c>
      <c r="F5" s="20">
        <f>IFERROR(B5/E5,0)</f>
        <v/>
      </c>
      <c r="G5" s="23">
        <f>IFERROR(MAXIFS('Saisie_Recettes_Dépenses'!$A:$A,'Saisie_Recettes_Dépenses'!$C:$C,A5),"")</f>
        <v/>
      </c>
      <c r="H5" s="22">
        <f>IF(D5&gt;0.25,"À surveiller","")</f>
        <v/>
      </c>
    </row>
    <row r="6">
      <c r="A6" s="9" t="inlineStr">
        <is>
          <t>Abonnement logiciel</t>
        </is>
      </c>
      <c r="B6" s="24">
        <f>SUMIF('Saisie_Recettes_Dépenses'!$C:$C,A6,'Saisie_Recettes_Dépenses'!$I:$I)</f>
        <v/>
      </c>
      <c r="C6" s="24">
        <f>SUMIF('Saisie_Recettes_Dépenses'!$C:$C,A6,'Saisie_Recettes_Dépenses'!$L:$L)</f>
        <v/>
      </c>
      <c r="D6" s="25">
        <f>IFERROR(B6/SUM($B$3:$B$10),0)</f>
        <v/>
      </c>
      <c r="E6" s="26">
        <f>COUNTIF('Saisie_Recettes_Dépenses'!$C:$C,A6)</f>
        <v/>
      </c>
      <c r="F6" s="24">
        <f>IFERROR(B6/E6,0)</f>
        <v/>
      </c>
      <c r="G6" s="27">
        <f>IFERROR(MAXIFS('Saisie_Recettes_Dépenses'!$A:$A,'Saisie_Recettes_Dépenses'!$C:$C,A6),"")</f>
        <v/>
      </c>
      <c r="H6" s="26">
        <f>IF(D6&gt;0.25,"À surveiller","")</f>
        <v/>
      </c>
    </row>
    <row r="7">
      <c r="A7" s="4" t="inlineStr">
        <is>
          <t>Transport</t>
        </is>
      </c>
      <c r="B7" s="20">
        <f>SUMIF('Saisie_Recettes_Dépenses'!$C:$C,A7,'Saisie_Recettes_Dépenses'!$I:$I)</f>
        <v/>
      </c>
      <c r="C7" s="20">
        <f>SUMIF('Saisie_Recettes_Dépenses'!$C:$C,A7,'Saisie_Recettes_Dépenses'!$L:$L)</f>
        <v/>
      </c>
      <c r="D7" s="21">
        <f>IFERROR(B7/SUM($B$3:$B$10),0)</f>
        <v/>
      </c>
      <c r="E7" s="22">
        <f>COUNTIF('Saisie_Recettes_Dépenses'!$C:$C,A7)</f>
        <v/>
      </c>
      <c r="F7" s="20">
        <f>IFERROR(B7/E7,0)</f>
        <v/>
      </c>
      <c r="G7" s="23">
        <f>IFERROR(MAXIFS('Saisie_Recettes_Dépenses'!$A:$A,'Saisie_Recettes_Dépenses'!$C:$C,A7),"")</f>
        <v/>
      </c>
      <c r="H7" s="22">
        <f>IF(D7&gt;0.25,"À surveiller","")</f>
        <v/>
      </c>
    </row>
    <row r="8">
      <c r="A8" s="9" t="inlineStr">
        <is>
          <t>Cotisations</t>
        </is>
      </c>
      <c r="B8" s="24">
        <f>SUMIF('Saisie_Recettes_Dépenses'!$C:$C,A8,'Saisie_Recettes_Dépenses'!$I:$I)</f>
        <v/>
      </c>
      <c r="C8" s="24">
        <f>SUMIF('Saisie_Recettes_Dépenses'!$C:$C,A8,'Saisie_Recettes_Dépenses'!$L:$L)</f>
        <v/>
      </c>
      <c r="D8" s="25">
        <f>IFERROR(B8/SUM($B$3:$B$10),0)</f>
        <v/>
      </c>
      <c r="E8" s="26">
        <f>COUNTIF('Saisie_Recettes_Dépenses'!$C:$C,A8)</f>
        <v/>
      </c>
      <c r="F8" s="24">
        <f>IFERROR(B8/E8,0)</f>
        <v/>
      </c>
      <c r="G8" s="27">
        <f>IFERROR(MAXIFS('Saisie_Recettes_Dépenses'!$A:$A,'Saisie_Recettes_Dépenses'!$C:$C,A8),"")</f>
        <v/>
      </c>
      <c r="H8" s="26">
        <f>IF(D8&gt;0.25,"À surveiller","")</f>
        <v/>
      </c>
    </row>
    <row r="9">
      <c r="A9" s="4" t="inlineStr">
        <is>
          <t>Fournitures</t>
        </is>
      </c>
      <c r="B9" s="20">
        <f>SUMIF('Saisie_Recettes_Dépenses'!$C:$C,A9,'Saisie_Recettes_Dépenses'!$I:$I)</f>
        <v/>
      </c>
      <c r="C9" s="20">
        <f>SUMIF('Saisie_Recettes_Dépenses'!$C:$C,A9,'Saisie_Recettes_Dépenses'!$L:$L)</f>
        <v/>
      </c>
      <c r="D9" s="21">
        <f>IFERROR(B9/SUM($B$3:$B$10),0)</f>
        <v/>
      </c>
      <c r="E9" s="22">
        <f>COUNTIF('Saisie_Recettes_Dépenses'!$C:$C,A9)</f>
        <v/>
      </c>
      <c r="F9" s="20">
        <f>IFERROR(B9/E9,0)</f>
        <v/>
      </c>
      <c r="G9" s="23">
        <f>IFERROR(MAXIFS('Saisie_Recettes_Dépenses'!$A:$A,'Saisie_Recettes_Dépenses'!$C:$C,A9),"")</f>
        <v/>
      </c>
      <c r="H9" s="22">
        <f>IF(D9&gt;0.25,"À surveiller","")</f>
        <v/>
      </c>
    </row>
    <row r="10">
      <c r="A10" s="9" t="inlineStr">
        <is>
          <t>Assurance</t>
        </is>
      </c>
      <c r="B10" s="24">
        <f>SUMIF('Saisie_Recettes_Dépenses'!$C:$C,A10,'Saisie_Recettes_Dépenses'!$I:$I)</f>
        <v/>
      </c>
      <c r="C10" s="24">
        <f>SUMIF('Saisie_Recettes_Dépenses'!$C:$C,A10,'Saisie_Recettes_Dépenses'!$L:$L)</f>
        <v/>
      </c>
      <c r="D10" s="25">
        <f>IFERROR(B10/SUM($B$3:$B$10),0)</f>
        <v/>
      </c>
      <c r="E10" s="26">
        <f>COUNTIF('Saisie_Recettes_Dépenses'!$C:$C,A10)</f>
        <v/>
      </c>
      <c r="F10" s="24">
        <f>IFERROR(B10/E10,0)</f>
        <v/>
      </c>
      <c r="G10" s="27">
        <f>IFERROR(MAXIFS('Saisie_Recettes_Dépenses'!$A:$A,'Saisie_Recettes_Dépenses'!$C:$C,A10),"")</f>
        <v/>
      </c>
      <c r="H10" s="26">
        <f>IF(D10&gt;0.25,"À surveiller","")</f>
        <v/>
      </c>
    </row>
  </sheetData>
  <mergeCells count="1">
    <mergeCell ref="A1:H1"/>
  </mergeCells>
  <conditionalFormatting sqref="H3:H10">
    <cfRule type="expression" priority="1" dxfId="3">
      <formula>H3="À surveiller"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34" customWidth="1" min="1" max="1"/>
    <col width="70" customWidth="1" min="2" max="2"/>
    <col width="16" customWidth="1" min="3" max="3"/>
    <col width="16" customWidth="1" min="4" max="4"/>
  </cols>
  <sheetData>
    <row r="1" ht="26" customHeight="1">
      <c r="A1" s="1" t="inlineStr">
        <is>
          <t>MODE D'EMPLOI</t>
        </is>
      </c>
    </row>
    <row r="3">
      <c r="A3" s="28" t="inlineStr">
        <is>
          <t>1. Objectif du classeur</t>
        </is>
      </c>
    </row>
    <row r="4" ht="42" customHeight="1">
      <c r="A4" s="29" t="inlineStr">
        <is>
          <t>Ce classeur permet de suivre les recettes et dépenses d'une activité professionnelle, de générer une synthèse mensuelle et d'analyser les montants par catégorie.</t>
        </is>
      </c>
    </row>
    <row r="6">
      <c r="A6" s="28" t="inlineStr">
        <is>
          <t>2. Saisie d'une opération</t>
        </is>
      </c>
    </row>
    <row r="7" ht="42" customHeight="1">
      <c r="A7" s="29" t="inlineStr">
        <is>
          <t>Dans l'onglet 'Saisie_Recettes_Dépenses', renseignez une ligne par opération : date, type (Recette ou Dépense), catégorie, sous-catégorie, libellé, client/fournisseur, ville, mode de paiement, montant HT et taux de TVA. Les colonnes TVA € et Montant TTC se calculent automatiquement.</t>
        </is>
      </c>
    </row>
    <row r="9">
      <c r="A9" s="28" t="inlineStr">
        <is>
          <t>3. Champs obligatoires</t>
        </is>
      </c>
    </row>
    <row r="10" ht="42" customHeight="1">
      <c r="A10" s="29" t="inlineStr">
        <is>
          <t>Date, Type, Catégorie, Libellé et Montant HT sont indispensables pour que les formules fonctionnent correctement. Les cellules à fond jaune pâle (#FFFBEB) sont destinées à la saisie manuelle.</t>
        </is>
      </c>
    </row>
    <row r="12">
      <c r="A12" s="28" t="inlineStr">
        <is>
          <t>4. Taux de TVA usuels en France</t>
        </is>
      </c>
    </row>
    <row r="13" ht="42" customHeight="1">
      <c r="A13" s="29" t="inlineStr">
        <is>
          <t>Taux normal : 20 % — Taux intermédiaire : 10 % — Taux réduit : 5,5 % — Taux particulier : 2,1 %. Sélectionnez le taux applicable selon la nature de l'opération.</t>
        </is>
      </c>
    </row>
    <row r="15">
      <c r="A15" s="28" t="inlineStr">
        <is>
          <t>5. Lecture du tableau de bord</t>
        </is>
      </c>
    </row>
    <row r="16" ht="42" customHeight="1">
      <c r="A16" s="29" t="inlineStr">
        <is>
          <t>L'onglet 'Synthèse_Mensuelle' agrège automatiquement les données par mois : recettes, dépenses, résultat net, taux de marge et solde cumulé. Les graphiques permettent une lecture rapide de l'évolution de l'activité.</t>
        </is>
      </c>
    </row>
    <row r="18">
      <c r="A18" s="28" t="inlineStr">
        <is>
          <t>6. Analyse par catégorie</t>
        </is>
      </c>
    </row>
    <row r="19" ht="42" customHeight="1">
      <c r="A19" s="29" t="inlineStr">
        <is>
          <t>L'onglet 'Analyse_Catégories' calcule la part de chaque catégorie dans le total, le montant moyen par opération et signale les catégories représentant plus de 25 % du total (colonne Alerte).</t>
        </is>
      </c>
    </row>
    <row r="21">
      <c r="A21" s="28" t="inlineStr">
        <is>
          <t>7. Bonnes pratiques</t>
        </is>
      </c>
    </row>
    <row r="22" ht="42" customHeight="1">
      <c r="A22" s="29" t="inlineStr">
        <is>
          <t>Effectuez un suivi mensuel régulier, conservez tous les justificatifs (factures, reçus), vérifiez la cohérence des montants de TVA et procédez à un rapprochement bancaire périodique.</t>
        </is>
      </c>
    </row>
    <row r="24">
      <c r="A24" s="28" t="inlineStr">
        <is>
          <t>8. Contrôle qualité</t>
        </is>
      </c>
    </row>
    <row r="25" ht="42" customHeight="1">
      <c r="A25" s="29" t="inlineStr">
        <is>
          <t>La colonne 'Contrôle' de l'onglet de saisie signale 'OK' ou 'À vérifier' selon la cohérence entre le type d'opération et le montant saisi. Corrigez rapidement toute anomalie détectée.</t>
        </is>
      </c>
    </row>
  </sheetData>
  <mergeCells count="17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A21:D21"/>
    <mergeCell ref="A22:D22"/>
    <mergeCell ref="A24:D24"/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2026-07-10T14:41:52Z</dcterms:created>
  <dcterms:modified xmlns:dcterms="http://purl.org/dc/terms/" xmlns:xsi="http://www.w3.org/2001/XMLSchema-instance" xsi:type="dcterms:W3CDTF">2026-07-10T14:41:52Z</dcterms:modified>
</cp:coreProperties>
</file>