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ivi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hh:mm"/>
    <numFmt numFmtId="166" formatCode="#\ ##0,00\ &quot;€&quot;"/>
  </numFmts>
  <fonts count="7">
    <font>
      <name val="Calibri"/>
      <family val="2"/>
      <color theme="1"/>
      <sz val="11"/>
      <scheme val="minor"/>
    </font>
    <font>
      <name val="Calibri"/>
      <b val="1"/>
      <color rgb="00E11D48"/>
      <sz val="16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  <font>
      <name val="Calibri"/>
      <b val="1"/>
      <color rgb="00FFFFFF"/>
      <sz val="10"/>
    </font>
    <font>
      <b val="1"/>
      <color rgb="00FFFFFF"/>
    </font>
  </fonts>
  <fills count="8">
    <fill>
      <patternFill/>
    </fill>
    <fill>
      <patternFill patternType="gray125"/>
    </fill>
    <fill>
      <patternFill patternType="solid">
        <fgColor rgb="00E11D48"/>
      </patternFill>
    </fill>
    <fill>
      <patternFill patternType="solid">
        <fgColor rgb="00FFFBEB"/>
      </patternFill>
    </fill>
    <fill>
      <patternFill patternType="solid">
        <fgColor rgb="00FDF0F3"/>
      </patternFill>
    </fill>
    <fill>
      <patternFill patternType="solid">
        <fgColor rgb="00FFFFFF"/>
      </patternFill>
    </fill>
    <fill>
      <patternFill patternType="solid">
        <fgColor rgb="000891B2"/>
      </patternFill>
    </fill>
    <fill>
      <patternFill patternType="solid">
        <fgColor rgb="00BE123C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2" fontId="3" fillId="4" borderId="1" applyAlignment="1" pivotButton="0" quotePrefix="0" xfId="0">
      <alignment horizontal="center" vertical="center"/>
    </xf>
    <xf numFmtId="166" fontId="3" fillId="3" borderId="1" applyAlignment="1" pivotButton="0" quotePrefix="0" xfId="0">
      <alignment horizontal="center" vertical="center"/>
    </xf>
    <xf numFmtId="166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164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center" vertical="center"/>
    </xf>
    <xf numFmtId="2" fontId="3" fillId="5" borderId="1" applyAlignment="1" pivotButton="0" quotePrefix="0" xfId="0">
      <alignment horizontal="center" vertical="center"/>
    </xf>
    <xf numFmtId="166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2" fontId="5" fillId="6" borderId="1" applyAlignment="1" pivotButton="0" quotePrefix="0" xfId="0">
      <alignment horizontal="center" vertical="center"/>
    </xf>
    <xf numFmtId="166" fontId="5" fillId="6" borderId="1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center" vertical="center"/>
    </xf>
    <xf numFmtId="2" fontId="6" fillId="6" borderId="1" applyAlignment="1" pivotButton="0" quotePrefix="0" xfId="0">
      <alignment horizontal="center" vertical="center"/>
    </xf>
    <xf numFmtId="166" fontId="6" fillId="6" borderId="1" applyAlignment="1" pivotButton="0" quotePrefix="0" xfId="0">
      <alignment horizontal="center" vertical="center"/>
    </xf>
    <xf numFmtId="0" fontId="4" fillId="0" borderId="0" pivotButton="0" quotePrefix="0" xfId="0"/>
    <xf numFmtId="0" fontId="3" fillId="0" borderId="0" pivotButton="0" quotePrefix="0" xfId="0"/>
    <xf numFmtId="0" fontId="0" fillId="3" borderId="1" pivotButton="0" quotePrefix="0" xfId="0"/>
    <xf numFmtId="2" fontId="0" fillId="0" borderId="1" pivotButton="0" quotePrefix="0" xfId="0"/>
    <xf numFmtId="0" fontId="4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vertical="center" wrapText="1"/>
    </xf>
    <xf numFmtId="0" fontId="4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vertical="center" wrapText="1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CA5A5"/>
        </patternFill>
      </fill>
    </dxf>
    <dxf>
      <font>
        <b val="1"/>
        <color rgb="0016A34A"/>
      </font>
      <fill>
        <patternFill patternType="solid">
          <fgColor rgb="00BBF7D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Heures totales par employé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bord'!C3</f>
            </strRef>
          </tx>
          <spPr>
            <a:solidFill xmlns:a="http://schemas.openxmlformats.org/drawingml/2006/main">
              <a:srgbClr val="0891B2"/>
            </a:solidFill>
            <a:ln xmlns:a="http://schemas.openxmlformats.org/drawingml/2006/main">
              <a:prstDash val="solid"/>
            </a:ln>
          </spPr>
          <cat>
            <numRef>
              <f>'Tableau de bord'!$A$4:$A$8</f>
            </numRef>
          </cat>
          <val>
            <numRef>
              <f>'Tableau de bord'!$C$4:$C$8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Employé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Heures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du coût par projet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bord'!C12</f>
            </strRef>
          </tx>
          <spPr>
            <a:solidFill xmlns:a="http://schemas.openxmlformats.org/drawingml/2006/main">
              <a:srgbClr val="E11D48"/>
            </a:solidFill>
            <a:ln xmlns:a="http://schemas.openxmlformats.org/drawingml/2006/main">
              <a:prstDash val="solid"/>
            </a:ln>
          </spPr>
          <cat>
            <numRef>
              <f>'Tableau de bord'!$A$13:$A$16</f>
            </numRef>
          </cat>
          <val>
            <numRef>
              <f>'Tableau de bord'!$C$13:$C$16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54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20</row>
      <rowOff>0</rowOff>
    </from>
    <ext cx="540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6" customWidth="1" min="3" max="3"/>
    <col width="12" customWidth="1" min="4" max="4"/>
    <col width="12" customWidth="1" min="5" max="5"/>
    <col width="10" customWidth="1" min="6" max="6"/>
    <col width="16" customWidth="1" min="7" max="7"/>
    <col width="14" customWidth="1" min="8" max="8"/>
    <col width="10" customWidth="1" min="9" max="9"/>
    <col width="14" customWidth="1" min="10" max="10"/>
    <col width="14" customWidth="1" min="11" max="11"/>
    <col width="16" customWidth="1" min="12" max="12"/>
  </cols>
  <sheetData>
    <row r="1" ht="28" customHeight="1">
      <c r="A1" s="1" t="inlineStr">
        <is>
          <t>SUIVI DU TEMPS DE TRAVAIL - JUILLET 2026</t>
        </is>
      </c>
    </row>
    <row r="2">
      <c r="A2" s="2" t="inlineStr">
        <is>
          <t>Date</t>
        </is>
      </c>
      <c r="B2" s="2" t="inlineStr">
        <is>
          <t>Employé</t>
        </is>
      </c>
      <c r="C2" s="2" t="inlineStr">
        <is>
          <t>Projet</t>
        </is>
      </c>
      <c r="D2" s="2" t="inlineStr">
        <is>
          <t>Heure début</t>
        </is>
      </c>
      <c r="E2" s="2" t="inlineStr">
        <is>
          <t>Heure fin</t>
        </is>
      </c>
      <c r="F2" s="2" t="inlineStr">
        <is>
          <t>Pause (h)</t>
        </is>
      </c>
      <c r="G2" s="2" t="inlineStr">
        <is>
          <t>Heures travaillées</t>
        </is>
      </c>
      <c r="H2" s="2" t="inlineStr">
        <is>
          <t>Heures prévues</t>
        </is>
      </c>
      <c r="I2" s="2" t="inlineStr">
        <is>
          <t>Écart (h)</t>
        </is>
      </c>
      <c r="J2" s="2" t="inlineStr">
        <is>
          <t>Taux horaire (€/h)</t>
        </is>
      </c>
      <c r="K2" s="2" t="inlineStr">
        <is>
          <t>Coût total (€)</t>
        </is>
      </c>
      <c r="L2" s="2" t="inlineStr">
        <is>
          <t>Statut</t>
        </is>
      </c>
    </row>
    <row r="3">
      <c r="A3" s="3" t="inlineStr">
        <is>
          <t>2026-07-15</t>
        </is>
      </c>
      <c r="B3" s="4" t="inlineStr">
        <is>
          <t>Camille Dubois</t>
        </is>
      </c>
      <c r="C3" s="4" t="inlineStr">
        <is>
          <t>Projet Aurore</t>
        </is>
      </c>
      <c r="D3" s="5" t="n">
        <v>0.3333333333333333</v>
      </c>
      <c r="E3" s="5" t="n">
        <v>0.6875</v>
      </c>
      <c r="F3" s="6" t="n">
        <v>1</v>
      </c>
      <c r="G3" s="7">
        <f>(E3-D3)*24-F3</f>
        <v/>
      </c>
      <c r="H3" s="6" t="n">
        <v>7</v>
      </c>
      <c r="I3" s="7">
        <f>G3-H3</f>
        <v/>
      </c>
      <c r="J3" s="8" t="n">
        <v>18</v>
      </c>
      <c r="K3" s="9">
        <f>G3*J3</f>
        <v/>
      </c>
      <c r="L3" s="10">
        <f>IF(I3&lt;0,"Sous-effectif",IF(I3&gt;0,"Heures sup","Conforme"))</f>
        <v/>
      </c>
    </row>
    <row r="4">
      <c r="A4" s="11" t="inlineStr">
        <is>
          <t>2026-07-15</t>
        </is>
      </c>
      <c r="B4" s="12" t="inlineStr">
        <is>
          <t>Julien Martin</t>
        </is>
      </c>
      <c r="C4" s="12" t="inlineStr">
        <is>
          <t>Migration IT</t>
        </is>
      </c>
      <c r="D4" s="13" t="n">
        <v>0.375</v>
      </c>
      <c r="E4" s="13" t="n">
        <v>0.75</v>
      </c>
      <c r="F4" s="6" t="n">
        <v>1</v>
      </c>
      <c r="G4" s="14">
        <f>(E4-D4)*24-F4</f>
        <v/>
      </c>
      <c r="H4" s="6" t="n">
        <v>8</v>
      </c>
      <c r="I4" s="14">
        <f>G4-H4</f>
        <v/>
      </c>
      <c r="J4" s="8" t="n">
        <v>22</v>
      </c>
      <c r="K4" s="15">
        <f>G4*J4</f>
        <v/>
      </c>
      <c r="L4" s="16">
        <f>IF(I4&lt;0,"Sous-effectif",IF(I4&gt;0,"Heures sup","Conforme"))</f>
        <v/>
      </c>
    </row>
    <row r="5">
      <c r="A5" s="3" t="inlineStr">
        <is>
          <t>2026-07-16</t>
        </is>
      </c>
      <c r="B5" s="4" t="inlineStr">
        <is>
          <t>Émilie Petit</t>
        </is>
      </c>
      <c r="C5" s="4" t="inlineStr">
        <is>
          <t>Support Client</t>
        </is>
      </c>
      <c r="D5" s="5" t="n">
        <v>0.3541666666666667</v>
      </c>
      <c r="E5" s="5" t="n">
        <v>0.7083333333333334</v>
      </c>
      <c r="F5" s="6" t="n">
        <v>0.5</v>
      </c>
      <c r="G5" s="7">
        <f>(E5-D5)*24-F5</f>
        <v/>
      </c>
      <c r="H5" s="6" t="n">
        <v>8</v>
      </c>
      <c r="I5" s="7">
        <f>G5-H5</f>
        <v/>
      </c>
      <c r="J5" s="8" t="n">
        <v>19</v>
      </c>
      <c r="K5" s="9">
        <f>G5*J5</f>
        <v/>
      </c>
      <c r="L5" s="10">
        <f>IF(I5&lt;0,"Sous-effectif",IF(I5&gt;0,"Heures sup","Conforme"))</f>
        <v/>
      </c>
    </row>
    <row r="6">
      <c r="A6" s="11" t="inlineStr">
        <is>
          <t>2026-07-16</t>
        </is>
      </c>
      <c r="B6" s="12" t="inlineStr">
        <is>
          <t>Lucas Bernard</t>
        </is>
      </c>
      <c r="C6" s="12" t="inlineStr">
        <is>
          <t>Projet Zenith</t>
        </is>
      </c>
      <c r="D6" s="13" t="n">
        <v>0.3333333333333333</v>
      </c>
      <c r="E6" s="13" t="n">
        <v>0.7291666666666666</v>
      </c>
      <c r="F6" s="6" t="n">
        <v>1</v>
      </c>
      <c r="G6" s="14">
        <f>(E6-D6)*24-F6</f>
        <v/>
      </c>
      <c r="H6" s="6" t="n">
        <v>8</v>
      </c>
      <c r="I6" s="14">
        <f>G6-H6</f>
        <v/>
      </c>
      <c r="J6" s="8" t="n">
        <v>20</v>
      </c>
      <c r="K6" s="15">
        <f>G6*J6</f>
        <v/>
      </c>
      <c r="L6" s="16">
        <f>IF(I6&lt;0,"Sous-effectif",IF(I6&gt;0,"Heures sup","Conforme"))</f>
        <v/>
      </c>
    </row>
    <row r="7">
      <c r="A7" s="3" t="inlineStr">
        <is>
          <t>2026-07-17</t>
        </is>
      </c>
      <c r="B7" s="4" t="inlineStr">
        <is>
          <t>Chloé Moreau</t>
        </is>
      </c>
      <c r="C7" s="4" t="inlineStr">
        <is>
          <t>Projet Aurore</t>
        </is>
      </c>
      <c r="D7" s="5" t="n">
        <v>0.375</v>
      </c>
      <c r="E7" s="5" t="n">
        <v>0.7708333333333334</v>
      </c>
      <c r="F7" s="6" t="n">
        <v>1</v>
      </c>
      <c r="G7" s="7">
        <f>(E7-D7)*24-F7</f>
        <v/>
      </c>
      <c r="H7" s="6" t="n">
        <v>8</v>
      </c>
      <c r="I7" s="7">
        <f>G7-H7</f>
        <v/>
      </c>
      <c r="J7" s="8" t="n">
        <v>21</v>
      </c>
      <c r="K7" s="9">
        <f>G7*J7</f>
        <v/>
      </c>
      <c r="L7" s="10">
        <f>IF(I7&lt;0,"Sous-effectif",IF(I7&gt;0,"Heures sup","Conforme"))</f>
        <v/>
      </c>
    </row>
    <row r="8">
      <c r="A8" s="11" t="inlineStr">
        <is>
          <t>2026-07-17</t>
        </is>
      </c>
      <c r="B8" s="12" t="inlineStr">
        <is>
          <t>Camille Dubois</t>
        </is>
      </c>
      <c r="C8" s="12" t="inlineStr">
        <is>
          <t>Migration IT</t>
        </is>
      </c>
      <c r="D8" s="13" t="n">
        <v>0.3333333333333333</v>
      </c>
      <c r="E8" s="13" t="n">
        <v>0.6666666666666666</v>
      </c>
      <c r="F8" s="6" t="n">
        <v>1</v>
      </c>
      <c r="G8" s="14">
        <f>(E8-D8)*24-F8</f>
        <v/>
      </c>
      <c r="H8" s="6" t="n">
        <v>8</v>
      </c>
      <c r="I8" s="14">
        <f>G8-H8</f>
        <v/>
      </c>
      <c r="J8" s="8" t="n">
        <v>18</v>
      </c>
      <c r="K8" s="15">
        <f>G8*J8</f>
        <v/>
      </c>
      <c r="L8" s="16">
        <f>IF(I8&lt;0,"Sous-effectif",IF(I8&gt;0,"Heures sup","Conforme"))</f>
        <v/>
      </c>
    </row>
    <row r="9">
      <c r="A9" s="3" t="inlineStr">
        <is>
          <t>2026-07-18</t>
        </is>
      </c>
      <c r="B9" s="4" t="inlineStr">
        <is>
          <t>Julien Martin</t>
        </is>
      </c>
      <c r="C9" s="4" t="inlineStr">
        <is>
          <t>Support Client</t>
        </is>
      </c>
      <c r="D9" s="5" t="n">
        <v>0.3541666666666667</v>
      </c>
      <c r="E9" s="5" t="n">
        <v>0.7291666666666666</v>
      </c>
      <c r="F9" s="6" t="n">
        <v>1</v>
      </c>
      <c r="G9" s="7">
        <f>(E9-D9)*24-F9</f>
        <v/>
      </c>
      <c r="H9" s="6" t="n">
        <v>8</v>
      </c>
      <c r="I9" s="7">
        <f>G9-H9</f>
        <v/>
      </c>
      <c r="J9" s="8" t="n">
        <v>22</v>
      </c>
      <c r="K9" s="9">
        <f>G9*J9</f>
        <v/>
      </c>
      <c r="L9" s="10">
        <f>IF(I9&lt;0,"Sous-effectif",IF(I9&gt;0,"Heures sup","Conforme"))</f>
        <v/>
      </c>
    </row>
    <row r="10">
      <c r="A10" s="11" t="inlineStr">
        <is>
          <t>2026-07-18</t>
        </is>
      </c>
      <c r="B10" s="12" t="inlineStr">
        <is>
          <t>Émilie Petit</t>
        </is>
      </c>
      <c r="C10" s="12" t="inlineStr">
        <is>
          <t>Projet Zenith</t>
        </is>
      </c>
      <c r="D10" s="13" t="n">
        <v>0.3333333333333333</v>
      </c>
      <c r="E10" s="13" t="n">
        <v>0.6875</v>
      </c>
      <c r="F10" s="6" t="n">
        <v>0.5</v>
      </c>
      <c r="G10" s="14">
        <f>(E10-D10)*24-F10</f>
        <v/>
      </c>
      <c r="H10" s="6" t="n">
        <v>8</v>
      </c>
      <c r="I10" s="14">
        <f>G10-H10</f>
        <v/>
      </c>
      <c r="J10" s="8" t="n">
        <v>19</v>
      </c>
      <c r="K10" s="15">
        <f>G10*J10</f>
        <v/>
      </c>
      <c r="L10" s="16">
        <f>IF(I10&lt;0,"Sous-effectif",IF(I10&gt;0,"Heures sup","Conforme"))</f>
        <v/>
      </c>
    </row>
    <row r="11">
      <c r="A11" s="3" t="inlineStr">
        <is>
          <t>2026-07-19</t>
        </is>
      </c>
      <c r="B11" s="4" t="inlineStr">
        <is>
          <t>Lucas Bernard</t>
        </is>
      </c>
      <c r="C11" s="4" t="inlineStr">
        <is>
          <t>Projet Aurore</t>
        </is>
      </c>
      <c r="D11" s="5" t="n">
        <v>0.375</v>
      </c>
      <c r="E11" s="5" t="n">
        <v>0.7916666666666666</v>
      </c>
      <c r="F11" s="6" t="n">
        <v>1</v>
      </c>
      <c r="G11" s="7">
        <f>(E11-D11)*24-F11</f>
        <v/>
      </c>
      <c r="H11" s="6" t="n">
        <v>8</v>
      </c>
      <c r="I11" s="7">
        <f>G11-H11</f>
        <v/>
      </c>
      <c r="J11" s="8" t="n">
        <v>20</v>
      </c>
      <c r="K11" s="9">
        <f>G11*J11</f>
        <v/>
      </c>
      <c r="L11" s="10">
        <f>IF(I11&lt;0,"Sous-effectif",IF(I11&gt;0,"Heures sup","Conforme"))</f>
        <v/>
      </c>
    </row>
    <row r="12">
      <c r="A12" s="11" t="inlineStr">
        <is>
          <t>2026-07-19</t>
        </is>
      </c>
      <c r="B12" s="12" t="inlineStr">
        <is>
          <t>Chloé Moreau</t>
        </is>
      </c>
      <c r="C12" s="12" t="inlineStr">
        <is>
          <t>Migration IT</t>
        </is>
      </c>
      <c r="D12" s="13" t="n">
        <v>0.3333333333333333</v>
      </c>
      <c r="E12" s="13" t="n">
        <v>0.7083333333333334</v>
      </c>
      <c r="F12" s="6" t="n">
        <v>1</v>
      </c>
      <c r="G12" s="14">
        <f>(E12-D12)*24-F12</f>
        <v/>
      </c>
      <c r="H12" s="6" t="n">
        <v>8</v>
      </c>
      <c r="I12" s="14">
        <f>G12-H12</f>
        <v/>
      </c>
      <c r="J12" s="8" t="n">
        <v>21</v>
      </c>
      <c r="K12" s="15">
        <f>G12*J12</f>
        <v/>
      </c>
      <c r="L12" s="16">
        <f>IF(I12&lt;0,"Sous-effectif",IF(I12&gt;0,"Heures sup","Conforme"))</f>
        <v/>
      </c>
    </row>
    <row r="13">
      <c r="A13" s="17" t="inlineStr">
        <is>
          <t>TOTAUX / MOYENNES</t>
        </is>
      </c>
      <c r="B13" s="17" t="n"/>
      <c r="C13" s="17" t="n"/>
      <c r="D13" s="17" t="n"/>
      <c r="E13" s="17" t="n"/>
      <c r="F13" s="17" t="n"/>
      <c r="G13" s="18">
        <f>SUM(G3:G12)</f>
        <v/>
      </c>
      <c r="H13" s="18">
        <f>SUM(H3:H12)</f>
        <v/>
      </c>
      <c r="I13" s="18">
        <f>AVERAGE(I3:I12)</f>
        <v/>
      </c>
      <c r="J13" s="17" t="n"/>
      <c r="K13" s="19">
        <f>SUM(K3:K12)</f>
        <v/>
      </c>
      <c r="L13" s="17" t="n"/>
    </row>
  </sheetData>
  <mergeCells count="2">
    <mergeCell ref="A1:L1"/>
    <mergeCell ref="A13:C13"/>
  </mergeCells>
  <conditionalFormatting sqref="L3:L12">
    <cfRule type="expression" priority="1" dxfId="0" stopIfTrue="1">
      <formula>L3="Sous-effectif"</formula>
    </cfRule>
    <cfRule type="expression" priority="2" dxfId="1" stopIfTrue="1">
      <formula>L3="Heures sup"</formula>
    </cfRule>
  </conditionalFormatting>
  <dataValidations count="1">
    <dataValidation sqref="C3:C12" showErrorMessage="1" showInputMessage="1" allowBlank="1" type="list">
      <formula1>"Projet Aurore,Migration IT,Support Client,Projet Zenith"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</cols>
  <sheetData>
    <row r="1" ht="28" customHeight="1">
      <c r="A1" s="1" t="inlineStr">
        <is>
          <t>TABLEAU DE BORD - TEMPS DE TRAVAIL</t>
        </is>
      </c>
    </row>
    <row r="3">
      <c r="A3" s="20" t="inlineStr">
        <is>
          <t>Employé</t>
        </is>
      </c>
      <c r="B3" s="20" t="inlineStr">
        <is>
          <t>Jours travaillés</t>
        </is>
      </c>
      <c r="C3" s="20" t="inlineStr">
        <is>
          <t>Heures totales</t>
        </is>
      </c>
      <c r="D3" s="20" t="inlineStr">
        <is>
          <t>Coût total (€)</t>
        </is>
      </c>
      <c r="E3" s="20" t="inlineStr">
        <is>
          <t>Écart moyen (h)</t>
        </is>
      </c>
    </row>
    <row r="4">
      <c r="A4" s="4" t="inlineStr">
        <is>
          <t>Camille Dubois</t>
        </is>
      </c>
      <c r="B4" s="10">
        <f>COUNTIF(Suivi!$B$3:$B$12,A4)</f>
        <v/>
      </c>
      <c r="C4" s="7">
        <f>SUMIF(Suivi!$B$3:$B$12,A4,Suivi!$G$3:$G$12)</f>
        <v/>
      </c>
      <c r="D4" s="9">
        <f>SUMIF(Suivi!$B$3:$B$12,A4,Suivi!$K$3:$K$12)</f>
        <v/>
      </c>
      <c r="E4" s="7">
        <f>IFERROR(AVERAGEIF(Suivi!$B$3:$B$12,A4,Suivi!$I$3:$I$12),0)</f>
        <v/>
      </c>
    </row>
    <row r="5">
      <c r="A5" s="12" t="inlineStr">
        <is>
          <t>Julien Martin</t>
        </is>
      </c>
      <c r="B5" s="16">
        <f>COUNTIF(Suivi!$B$3:$B$12,A5)</f>
        <v/>
      </c>
      <c r="C5" s="14">
        <f>SUMIF(Suivi!$B$3:$B$12,A5,Suivi!$G$3:$G$12)</f>
        <v/>
      </c>
      <c r="D5" s="15">
        <f>SUMIF(Suivi!$B$3:$B$12,A5,Suivi!$K$3:$K$12)</f>
        <v/>
      </c>
      <c r="E5" s="14">
        <f>IFERROR(AVERAGEIF(Suivi!$B$3:$B$12,A5,Suivi!$I$3:$I$12),0)</f>
        <v/>
      </c>
    </row>
    <row r="6">
      <c r="A6" s="4" t="inlineStr">
        <is>
          <t>Émilie Petit</t>
        </is>
      </c>
      <c r="B6" s="10">
        <f>COUNTIF(Suivi!$B$3:$B$12,A6)</f>
        <v/>
      </c>
      <c r="C6" s="7">
        <f>SUMIF(Suivi!$B$3:$B$12,A6,Suivi!$G$3:$G$12)</f>
        <v/>
      </c>
      <c r="D6" s="9">
        <f>SUMIF(Suivi!$B$3:$B$12,A6,Suivi!$K$3:$K$12)</f>
        <v/>
      </c>
      <c r="E6" s="7">
        <f>IFERROR(AVERAGEIF(Suivi!$B$3:$B$12,A6,Suivi!$I$3:$I$12),0)</f>
        <v/>
      </c>
    </row>
    <row r="7">
      <c r="A7" s="12" t="inlineStr">
        <is>
          <t>Lucas Bernard</t>
        </is>
      </c>
      <c r="B7" s="16">
        <f>COUNTIF(Suivi!$B$3:$B$12,A7)</f>
        <v/>
      </c>
      <c r="C7" s="14">
        <f>SUMIF(Suivi!$B$3:$B$12,A7,Suivi!$G$3:$G$12)</f>
        <v/>
      </c>
      <c r="D7" s="15">
        <f>SUMIF(Suivi!$B$3:$B$12,A7,Suivi!$K$3:$K$12)</f>
        <v/>
      </c>
      <c r="E7" s="14">
        <f>IFERROR(AVERAGEIF(Suivi!$B$3:$B$12,A7,Suivi!$I$3:$I$12),0)</f>
        <v/>
      </c>
    </row>
    <row r="8">
      <c r="A8" s="4" t="inlineStr">
        <is>
          <t>Chloé Moreau</t>
        </is>
      </c>
      <c r="B8" s="10">
        <f>COUNTIF(Suivi!$B$3:$B$12,A8)</f>
        <v/>
      </c>
      <c r="C8" s="7">
        <f>SUMIF(Suivi!$B$3:$B$12,A8,Suivi!$G$3:$G$12)</f>
        <v/>
      </c>
      <c r="D8" s="9">
        <f>SUMIF(Suivi!$B$3:$B$12,A8,Suivi!$K$3:$K$12)</f>
        <v/>
      </c>
      <c r="E8" s="7">
        <f>IFERROR(AVERAGEIF(Suivi!$B$3:$B$12,A8,Suivi!$I$3:$I$12),0)</f>
        <v/>
      </c>
    </row>
    <row r="9">
      <c r="A9" s="21" t="inlineStr">
        <is>
          <t>TOTAL</t>
        </is>
      </c>
      <c r="B9" s="21">
        <f>SUM(B4:B8)</f>
        <v/>
      </c>
      <c r="C9" s="22">
        <f>SUM(C4:C8)</f>
        <v/>
      </c>
      <c r="D9" s="23">
        <f>SUM(D4:D8)</f>
        <v/>
      </c>
      <c r="E9" s="22">
        <f>AVERAGE(E4:E8)</f>
        <v/>
      </c>
    </row>
    <row r="11">
      <c r="A11" s="24" t="inlineStr">
        <is>
          <t>RÉPARTITION PAR PROJET</t>
        </is>
      </c>
    </row>
    <row r="12">
      <c r="A12" s="20" t="inlineStr">
        <is>
          <t>Projet</t>
        </is>
      </c>
      <c r="B12" s="20" t="inlineStr">
        <is>
          <t>Heures totales</t>
        </is>
      </c>
      <c r="C12" s="20" t="inlineStr">
        <is>
          <t>Coût total (€)</t>
        </is>
      </c>
    </row>
    <row r="13">
      <c r="A13" s="4" t="inlineStr">
        <is>
          <t>Projet Aurore</t>
        </is>
      </c>
      <c r="B13" s="7">
        <f>SUMIF(Suivi!$C$3:$C$12,A13,Suivi!$G$3:$G$12)</f>
        <v/>
      </c>
      <c r="C13" s="9">
        <f>SUMIF(Suivi!$C$3:$C$12,A13,Suivi!$K$3:$K$12)</f>
        <v/>
      </c>
    </row>
    <row r="14">
      <c r="A14" s="12" t="inlineStr">
        <is>
          <t>Migration IT</t>
        </is>
      </c>
      <c r="B14" s="14">
        <f>SUMIF(Suivi!$C$3:$C$12,A14,Suivi!$G$3:$G$12)</f>
        <v/>
      </c>
      <c r="C14" s="15">
        <f>SUMIF(Suivi!$C$3:$C$12,A14,Suivi!$K$3:$K$12)</f>
        <v/>
      </c>
    </row>
    <row r="15">
      <c r="A15" s="4" t="inlineStr">
        <is>
          <t>Support Client</t>
        </is>
      </c>
      <c r="B15" s="7">
        <f>SUMIF(Suivi!$C$3:$C$12,A15,Suivi!$G$3:$G$12)</f>
        <v/>
      </c>
      <c r="C15" s="9">
        <f>SUMIF(Suivi!$C$3:$C$12,A15,Suivi!$K$3:$K$12)</f>
        <v/>
      </c>
    </row>
    <row r="16">
      <c r="A16" s="12" t="inlineStr">
        <is>
          <t>Projet Zenith</t>
        </is>
      </c>
      <c r="B16" s="14">
        <f>SUMIF(Suivi!$C$3:$C$12,A16,Suivi!$G$3:$G$12)</f>
        <v/>
      </c>
      <c r="C16" s="15">
        <f>SUMIF(Suivi!$C$3:$C$12,A16,Suivi!$K$3:$K$12)</f>
        <v/>
      </c>
    </row>
    <row r="19">
      <c r="A19" s="24" t="inlineStr">
        <is>
          <t>RECHERCHE EMPLOYÉ</t>
        </is>
      </c>
    </row>
    <row r="20">
      <c r="A20" s="25" t="inlineStr">
        <is>
          <t>Nom employé :</t>
        </is>
      </c>
      <c r="B20" s="26" t="inlineStr">
        <is>
          <t>Camille Dubois</t>
        </is>
      </c>
    </row>
    <row r="21">
      <c r="A21" s="25" t="inlineStr">
        <is>
          <t>Heures totales trouvées :</t>
        </is>
      </c>
      <c r="B21" s="27">
        <f>IFERROR(VLOOKUP(B20,A4:C8,3,0),0)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26" customWidth="1" min="1" max="1"/>
    <col width="80" customWidth="1" min="2" max="2"/>
  </cols>
  <sheetData>
    <row r="1" ht="28" customHeight="1">
      <c r="A1" s="1" t="inlineStr">
        <is>
          <t>MODE D'EMPLOI - SUIVI DU TEMPS DE TRAVAIL</t>
        </is>
      </c>
    </row>
    <row r="3">
      <c r="A3" s="2" t="inlineStr">
        <is>
          <t>Élément</t>
        </is>
      </c>
      <c r="B3" s="2" t="inlineStr">
        <is>
          <t>Explication</t>
        </is>
      </c>
    </row>
    <row r="4" ht="30" customHeight="1">
      <c r="A4" s="28" t="inlineStr">
        <is>
          <t>Feuille « Suivi »</t>
        </is>
      </c>
      <c r="B4" s="29" t="inlineStr">
        <is>
          <t>Enregistrez chaque journée de travail : date, employé, projet, heure de début, heure de fin et pause. Les colonnes jaunes (Pause, Heures prévues, Taux horaire) sont modifiables.</t>
        </is>
      </c>
    </row>
    <row r="5" ht="30" customHeight="1">
      <c r="A5" s="30" t="inlineStr">
        <is>
          <t>Heures travaillées</t>
        </is>
      </c>
      <c r="B5" s="31" t="inlineStr">
        <is>
          <t>Calculées automatiquement à partir de l'heure de début, l'heure de fin et la pause déduite.</t>
        </is>
      </c>
    </row>
    <row r="6" ht="30" customHeight="1">
      <c r="A6" s="28" t="inlineStr">
        <is>
          <t>Écart (h)</t>
        </is>
      </c>
      <c r="B6" s="29" t="inlineStr">
        <is>
          <t>Différence entre heures travaillées et heures prévues. Positif = heures supplémentaires, négatif = sous-effectif.</t>
        </is>
      </c>
    </row>
    <row r="7" ht="30" customHeight="1">
      <c r="A7" s="30" t="inlineStr">
        <is>
          <t>Coût total (€)</t>
        </is>
      </c>
      <c r="B7" s="31" t="inlineStr">
        <is>
          <t>Heures travaillées multipliées par le taux horaire de l'employé.</t>
        </is>
      </c>
    </row>
    <row r="8" ht="30" customHeight="1">
      <c r="A8" s="28" t="inlineStr">
        <is>
          <t>Statut</t>
        </is>
      </c>
      <c r="B8" s="29" t="inlineStr">
        <is>
          <t>Indique automatiquement si la journée est conforme, en heures sup ou en sous-effectif (mise en forme conditionnelle).</t>
        </is>
      </c>
    </row>
    <row r="9" ht="30" customHeight="1">
      <c r="A9" s="30" t="inlineStr">
        <is>
          <t>Feuille « Tableau de bord »</t>
        </is>
      </c>
      <c r="B9" s="31" t="inlineStr">
        <is>
          <t>Synthèse automatique par employé et par projet (jours, heures, coût, écart moyen), avec graphiques.</t>
        </is>
      </c>
    </row>
    <row r="10" ht="30" customHeight="1">
      <c r="A10" s="28" t="inlineStr">
        <is>
          <t>Recherche employé</t>
        </is>
      </c>
      <c r="B10" s="29" t="inlineStr">
        <is>
          <t>Utilisez la cellule jaune pour saisir un nom d'employé et retrouver ses heures totales via une recherche automatique.</t>
        </is>
      </c>
    </row>
    <row r="11" ht="30" customHeight="1">
      <c r="A11" s="30" t="inlineStr">
        <is>
          <t>Liste déroulante Projet</t>
        </is>
      </c>
      <c r="B11" s="31" t="inlineStr">
        <is>
          <t>La colonne Projet dans « Suivi » propose une liste déroulante pour éviter les erreurs de saisie.</t>
        </is>
      </c>
    </row>
    <row r="12" ht="30" customHeight="1">
      <c r="A12" s="28" t="inlineStr">
        <is>
          <t>Mise à jour</t>
        </is>
      </c>
      <c r="B12" s="29" t="inlineStr">
        <is>
          <t>Ajoutez simplement de nouvelles lignes dans « Suivi » ; les totaux et graphiques se mettent à jour automatiquement.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2026-07-15T14:48:59Z</dcterms:created>
  <dcterms:modified xmlns:dcterms="http://purl.org/dc/terms/" xmlns:xsi="http://www.w3.org/2001/XMLSchema-instance" xsi:type="dcterms:W3CDTF">2026-07-15T14:48:59Z</dcterms:modified>
</cp:coreProperties>
</file>