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nnées Ventes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\ ##0,00\ &quot;€&quot;"/>
  </numFmts>
  <fonts count="6">
    <font>
      <name val="Calibri"/>
      <family val="2"/>
      <color theme="1"/>
      <sz val="11"/>
      <scheme val="minor"/>
    </font>
    <font>
      <name val="Calibri"/>
      <b val="1"/>
      <color rgb="00E11D48"/>
      <sz val="16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F2937"/>
      <sz val="10"/>
    </font>
    <font>
      <b val="1"/>
      <color rgb="000891B2"/>
      <sz val="13"/>
    </font>
  </fonts>
  <fills count="8">
    <fill>
      <patternFill/>
    </fill>
    <fill>
      <patternFill patternType="gray125"/>
    </fill>
    <fill>
      <patternFill patternType="solid">
        <fgColor rgb="00E11D48"/>
      </patternFill>
    </fill>
    <fill>
      <patternFill patternType="solid">
        <fgColor rgb="00FFFBEB"/>
      </patternFill>
    </fill>
    <fill>
      <patternFill patternType="solid">
        <fgColor rgb="00FDF0F3"/>
      </patternFill>
    </fill>
    <fill>
      <patternFill patternType="solid">
        <fgColor rgb="00FFFFFF"/>
      </patternFill>
    </fill>
    <fill>
      <patternFill patternType="solid">
        <fgColor rgb="000891B2"/>
      </patternFill>
    </fill>
    <fill>
      <patternFill patternType="solid">
        <fgColor rgb="00BE123C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center" vertical="center"/>
    </xf>
    <xf numFmtId="165" fontId="3" fillId="4" borderId="1" pivotButton="0" quotePrefix="0" xfId="0"/>
    <xf numFmtId="9" fontId="3" fillId="4" borderId="1" applyAlignment="1" pivotButton="0" quotePrefix="0" xfId="0">
      <alignment horizontal="center" vertical="center"/>
    </xf>
    <xf numFmtId="164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center" vertical="center"/>
    </xf>
    <xf numFmtId="165" fontId="3" fillId="5" borderId="1" pivotButton="0" quotePrefix="0" xfId="0"/>
    <xf numFmtId="9" fontId="3" fillId="5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/>
    </xf>
    <xf numFmtId="165" fontId="2" fillId="6" borderId="1" applyAlignment="1" pivotButton="0" quotePrefix="0" xfId="0">
      <alignment horizontal="center" vertical="center"/>
    </xf>
    <xf numFmtId="9" fontId="2" fillId="6" borderId="1" applyAlignment="1" pivotButton="0" quotePrefix="0" xfId="0">
      <alignment horizontal="center" vertical="center"/>
    </xf>
    <xf numFmtId="0" fontId="2" fillId="7" borderId="0" applyAlignment="1" pivotButton="0" quotePrefix="0" xfId="0">
      <alignment horizontal="center" vertical="center"/>
    </xf>
    <xf numFmtId="0" fontId="4" fillId="0" borderId="0" pivotButton="0" quotePrefix="0" xfId="0"/>
    <xf numFmtId="0" fontId="3" fillId="3" borderId="1" pivotButton="0" quotePrefix="0" xfId="0"/>
    <xf numFmtId="0" fontId="3" fillId="0" borderId="1" pivotButton="0" quotePrefix="0" xfId="0"/>
    <xf numFmtId="165" fontId="3" fillId="0" borderId="1" pivotButton="0" quotePrefix="0" xfId="0"/>
    <xf numFmtId="165" fontId="5" fillId="0" borderId="1" applyAlignment="1" pivotButton="0" quotePrefix="0" xfId="0">
      <alignment horizontal="center" vertical="center"/>
    </xf>
    <xf numFmtId="1" fontId="5" fillId="0" borderId="1" applyAlignment="1" pivotButton="0" quotePrefix="0" xfId="0">
      <alignment horizontal="center" vertical="center"/>
    </xf>
    <xf numFmtId="9" fontId="5" fillId="0" borderId="1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2" fillId="7" borderId="0" pivotButton="0" quotePrefix="0" xfId="0"/>
    <xf numFmtId="0" fontId="2" fillId="7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b val="1"/>
        <color rgb="00FFFFFF"/>
      </font>
      <fill>
        <patternFill patternType="solid">
          <fgColor rgb="0016A34A"/>
        </patternFill>
      </fill>
    </dxf>
    <dxf>
      <font>
        <b val="1"/>
        <color rgb="00FFFFFF"/>
      </font>
      <fill>
        <patternFill patternType="solid">
          <fgColor rgb="00DC262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Chiffre d'affaires par commercial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bord'!B8</f>
            </strRef>
          </tx>
          <spPr>
            <a:solidFill xmlns:a="http://schemas.openxmlformats.org/drawingml/2006/main">
              <a:srgbClr val="E11D48"/>
            </a:solidFill>
            <a:ln xmlns:a="http://schemas.openxmlformats.org/drawingml/2006/main">
              <a:prstDash val="solid"/>
            </a:ln>
          </spPr>
          <cat>
            <numRef>
              <f>'Tableau de bord'!$A$9:$A$18</f>
            </numRef>
          </cat>
          <val>
            <numRef>
              <f>'Tableau de bord'!$B$9:$B$18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Commercial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du CA par catégorie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bord'!E8</f>
            </strRef>
          </tx>
          <spPr>
            <a:solidFill xmlns:a="http://schemas.openxmlformats.org/drawingml/2006/main">
              <a:srgbClr val="0891B2"/>
            </a:solidFill>
            <a:ln xmlns:a="http://schemas.openxmlformats.org/drawingml/2006/main">
              <a:prstDash val="solid"/>
            </a:ln>
          </spPr>
          <cat>
            <numRef>
              <f>'Tableau de bord'!$D$9:$D$11</f>
            </numRef>
          </cat>
          <val>
            <numRef>
              <f>'Tableau de bord'!$E$9:$E$11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20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20</row>
      <rowOff>0</rowOff>
    </from>
    <ext cx="648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14" customWidth="1" min="3" max="3"/>
    <col width="22" customWidth="1" min="4" max="4"/>
    <col width="16" customWidth="1" min="5" max="5"/>
    <col width="10" customWidth="1" min="6" max="6"/>
    <col width="14" customWidth="1" min="7" max="7"/>
    <col width="14" customWidth="1" min="8" max="8"/>
    <col width="16" customWidth="1" min="9" max="9"/>
    <col width="15" customWidth="1" min="10" max="10"/>
    <col width="13" customWidth="1" min="11" max="11"/>
  </cols>
  <sheetData>
    <row r="1" ht="26" customHeight="1">
      <c r="A1" s="1" t="inlineStr">
        <is>
          <t>REPORTING VENTES — EXERCICE 2026</t>
        </is>
      </c>
    </row>
    <row r="2">
      <c r="A2" s="2" t="inlineStr">
        <is>
          <t>Date</t>
        </is>
      </c>
      <c r="B2" s="2" t="inlineStr">
        <is>
          <t>Commercial</t>
        </is>
      </c>
      <c r="C2" s="2" t="inlineStr">
        <is>
          <t>Ville</t>
        </is>
      </c>
      <c r="D2" s="2" t="inlineStr">
        <is>
          <t>Produit</t>
        </is>
      </c>
      <c r="E2" s="2" t="inlineStr">
        <is>
          <t>Catégorie</t>
        </is>
      </c>
      <c r="F2" s="2" t="inlineStr">
        <is>
          <t>Quantité</t>
        </is>
      </c>
      <c r="G2" s="2" t="inlineStr">
        <is>
          <t>Prix unitaire</t>
        </is>
      </c>
      <c r="H2" s="2" t="inlineStr">
        <is>
          <t>Montant HT</t>
        </is>
      </c>
      <c r="I2" s="2" t="inlineStr">
        <is>
          <t>Objectif mensuel</t>
        </is>
      </c>
      <c r="J2" s="2" t="inlineStr">
        <is>
          <t>Objectif atteint</t>
        </is>
      </c>
      <c r="K2" s="2" t="inlineStr">
        <is>
          <t>% Réalisation</t>
        </is>
      </c>
    </row>
    <row r="3">
      <c r="A3" s="3" t="inlineStr">
        <is>
          <t>05/01/2026</t>
        </is>
      </c>
      <c r="B3" s="4" t="inlineStr">
        <is>
          <t>Camille Lefevre</t>
        </is>
      </c>
      <c r="C3" s="5" t="inlineStr">
        <is>
          <t>Paris</t>
        </is>
      </c>
      <c r="D3" s="4" t="inlineStr">
        <is>
          <t>Ordinateur portable</t>
        </is>
      </c>
      <c r="E3" s="5" t="inlineStr">
        <is>
          <t>Informatique</t>
        </is>
      </c>
      <c r="F3" s="5" t="n">
        <v>3</v>
      </c>
      <c r="G3" s="6" t="n">
        <v>850</v>
      </c>
      <c r="H3" s="6">
        <f>F3*G3</f>
        <v/>
      </c>
      <c r="I3" s="7" t="n">
        <v>2000</v>
      </c>
      <c r="J3" s="5">
        <f>IF(H3&gt;=I3,"Oui","Non")</f>
        <v/>
      </c>
      <c r="K3" s="8">
        <f>IFERROR(H3/I3,0)</f>
        <v/>
      </c>
    </row>
    <row r="4">
      <c r="A4" s="9" t="inlineStr">
        <is>
          <t>12/01/2026</t>
        </is>
      </c>
      <c r="B4" s="10" t="inlineStr">
        <is>
          <t>Julien Moreau</t>
        </is>
      </c>
      <c r="C4" s="11" t="inlineStr">
        <is>
          <t>Lyon</t>
        </is>
      </c>
      <c r="D4" s="10" t="inlineStr">
        <is>
          <t>Imprimante laser</t>
        </is>
      </c>
      <c r="E4" s="11" t="inlineStr">
        <is>
          <t>Informatique</t>
        </is>
      </c>
      <c r="F4" s="11" t="n">
        <v>5</v>
      </c>
      <c r="G4" s="12" t="n">
        <v>220</v>
      </c>
      <c r="H4" s="12">
        <f>F4*G4</f>
        <v/>
      </c>
      <c r="I4" s="13" t="n">
        <v>1000</v>
      </c>
      <c r="J4" s="11">
        <f>IF(H4&gt;=I4,"Oui","Non")</f>
        <v/>
      </c>
      <c r="K4" s="14">
        <f>IFERROR(H4/I4,0)</f>
        <v/>
      </c>
    </row>
    <row r="5">
      <c r="A5" s="3" t="inlineStr">
        <is>
          <t>18/02/2026</t>
        </is>
      </c>
      <c r="B5" s="4" t="inlineStr">
        <is>
          <t>Émilie Bernard</t>
        </is>
      </c>
      <c r="C5" s="5" t="inlineStr">
        <is>
          <t>Marseille</t>
        </is>
      </c>
      <c r="D5" s="4" t="inlineStr">
        <is>
          <t>Bureau ergonomique</t>
        </is>
      </c>
      <c r="E5" s="5" t="inlineStr">
        <is>
          <t>Mobilier</t>
        </is>
      </c>
      <c r="F5" s="5" t="n">
        <v>2</v>
      </c>
      <c r="G5" s="6" t="n">
        <v>450</v>
      </c>
      <c r="H5" s="6">
        <f>F5*G5</f>
        <v/>
      </c>
      <c r="I5" s="7" t="n">
        <v>900</v>
      </c>
      <c r="J5" s="5">
        <f>IF(H5&gt;=I5,"Oui","Non")</f>
        <v/>
      </c>
      <c r="K5" s="8">
        <f>IFERROR(H5/I5,0)</f>
        <v/>
      </c>
    </row>
    <row r="6">
      <c r="A6" s="9" t="inlineStr">
        <is>
          <t>25/02/2026</t>
        </is>
      </c>
      <c r="B6" s="10" t="inlineStr">
        <is>
          <t>Lucas Petit</t>
        </is>
      </c>
      <c r="C6" s="11" t="inlineStr">
        <is>
          <t>Toulouse</t>
        </is>
      </c>
      <c r="D6" s="10" t="inlineStr">
        <is>
          <t>Chaise de bureau</t>
        </is>
      </c>
      <c r="E6" s="11" t="inlineStr">
        <is>
          <t>Mobilier</t>
        </is>
      </c>
      <c r="F6" s="11" t="n">
        <v>8</v>
      </c>
      <c r="G6" s="12" t="n">
        <v>120</v>
      </c>
      <c r="H6" s="12">
        <f>F6*G6</f>
        <v/>
      </c>
      <c r="I6" s="13" t="n">
        <v>1000</v>
      </c>
      <c r="J6" s="11">
        <f>IF(H6&gt;=I6,"Oui","Non")</f>
        <v/>
      </c>
      <c r="K6" s="14">
        <f>IFERROR(H6/I6,0)</f>
        <v/>
      </c>
    </row>
    <row r="7">
      <c r="A7" s="3" t="inlineStr">
        <is>
          <t>03/03/2026</t>
        </is>
      </c>
      <c r="B7" s="4" t="inlineStr">
        <is>
          <t>Chloé Dubois</t>
        </is>
      </c>
      <c r="C7" s="5" t="inlineStr">
        <is>
          <t>Bordeaux</t>
        </is>
      </c>
      <c r="D7" s="4" t="inlineStr">
        <is>
          <t>Écran 27 pouces</t>
        </is>
      </c>
      <c r="E7" s="5" t="inlineStr">
        <is>
          <t>Informatique</t>
        </is>
      </c>
      <c r="F7" s="5" t="n">
        <v>4</v>
      </c>
      <c r="G7" s="6" t="n">
        <v>280</v>
      </c>
      <c r="H7" s="6">
        <f>F7*G7</f>
        <v/>
      </c>
      <c r="I7" s="7" t="n">
        <v>1000</v>
      </c>
      <c r="J7" s="5">
        <f>IF(H7&gt;=I7,"Oui","Non")</f>
        <v/>
      </c>
      <c r="K7" s="8">
        <f>IFERROR(H7/I7,0)</f>
        <v/>
      </c>
    </row>
    <row r="8">
      <c r="A8" s="9" t="inlineStr">
        <is>
          <t>10/03/2026</t>
        </is>
      </c>
      <c r="B8" s="10" t="inlineStr">
        <is>
          <t>Thomas Girard</t>
        </is>
      </c>
      <c r="C8" s="11" t="inlineStr">
        <is>
          <t>Lille</t>
        </is>
      </c>
      <c r="D8" s="10" t="inlineStr">
        <is>
          <t>Armoire de rangement</t>
        </is>
      </c>
      <c r="E8" s="11" t="inlineStr">
        <is>
          <t>Mobilier</t>
        </is>
      </c>
      <c r="F8" s="11" t="n">
        <v>3</v>
      </c>
      <c r="G8" s="12" t="n">
        <v>310</v>
      </c>
      <c r="H8" s="12">
        <f>F8*G8</f>
        <v/>
      </c>
      <c r="I8" s="13" t="n">
        <v>900</v>
      </c>
      <c r="J8" s="11">
        <f>IF(H8&gt;=I8,"Oui","Non")</f>
        <v/>
      </c>
      <c r="K8" s="14">
        <f>IFERROR(H8/I8,0)</f>
        <v/>
      </c>
    </row>
    <row r="9">
      <c r="A9" s="3" t="inlineStr">
        <is>
          <t>17/04/2026</t>
        </is>
      </c>
      <c r="B9" s="4" t="inlineStr">
        <is>
          <t>Léa Rousseau</t>
        </is>
      </c>
      <c r="C9" s="5" t="inlineStr">
        <is>
          <t>Nantes</t>
        </is>
      </c>
      <c r="D9" s="4" t="inlineStr">
        <is>
          <t>Casque audio</t>
        </is>
      </c>
      <c r="E9" s="5" t="inlineStr">
        <is>
          <t>Accessoires</t>
        </is>
      </c>
      <c r="F9" s="5" t="n">
        <v>10</v>
      </c>
      <c r="G9" s="6" t="n">
        <v>45</v>
      </c>
      <c r="H9" s="6">
        <f>F9*G9</f>
        <v/>
      </c>
      <c r="I9" s="7" t="n">
        <v>500</v>
      </c>
      <c r="J9" s="5">
        <f>IF(H9&gt;=I9,"Oui","Non")</f>
        <v/>
      </c>
      <c r="K9" s="8">
        <f>IFERROR(H9/I9,0)</f>
        <v/>
      </c>
    </row>
    <row r="10">
      <c r="A10" s="9" t="inlineStr">
        <is>
          <t>24/04/2026</t>
        </is>
      </c>
      <c r="B10" s="10" t="inlineStr">
        <is>
          <t>Nicolas Simon</t>
        </is>
      </c>
      <c r="C10" s="11" t="inlineStr">
        <is>
          <t>Strasbourg</t>
        </is>
      </c>
      <c r="D10" s="10" t="inlineStr">
        <is>
          <t>Souris sans fil</t>
        </is>
      </c>
      <c r="E10" s="11" t="inlineStr">
        <is>
          <t>Accessoires</t>
        </is>
      </c>
      <c r="F10" s="11" t="n">
        <v>15</v>
      </c>
      <c r="G10" s="12" t="n">
        <v>25</v>
      </c>
      <c r="H10" s="12">
        <f>F10*G10</f>
        <v/>
      </c>
      <c r="I10" s="13" t="n">
        <v>400</v>
      </c>
      <c r="J10" s="11">
        <f>IF(H10&gt;=I10,"Oui","Non")</f>
        <v/>
      </c>
      <c r="K10" s="14">
        <f>IFERROR(H10/I10,0)</f>
        <v/>
      </c>
    </row>
    <row r="11">
      <c r="A11" s="3" t="inlineStr">
        <is>
          <t>02/05/2026</t>
        </is>
      </c>
      <c r="B11" s="4" t="inlineStr">
        <is>
          <t>Manon Fournier</t>
        </is>
      </c>
      <c r="C11" s="5" t="inlineStr">
        <is>
          <t>Nice</t>
        </is>
      </c>
      <c r="D11" s="4" t="inlineStr">
        <is>
          <t>Ordinateur portable</t>
        </is>
      </c>
      <c r="E11" s="5" t="inlineStr">
        <is>
          <t>Informatique</t>
        </is>
      </c>
      <c r="F11" s="5" t="n">
        <v>2</v>
      </c>
      <c r="G11" s="6" t="n">
        <v>850</v>
      </c>
      <c r="H11" s="6">
        <f>F11*G11</f>
        <v/>
      </c>
      <c r="I11" s="7" t="n">
        <v>1700</v>
      </c>
      <c r="J11" s="5">
        <f>IF(H11&gt;=I11,"Oui","Non")</f>
        <v/>
      </c>
      <c r="K11" s="8">
        <f>IFERROR(H11/I11,0)</f>
        <v/>
      </c>
    </row>
    <row r="12">
      <c r="A12" s="9" t="inlineStr">
        <is>
          <t>09/05/2026</t>
        </is>
      </c>
      <c r="B12" s="10" t="inlineStr">
        <is>
          <t>Antoine Girard</t>
        </is>
      </c>
      <c r="C12" s="11" t="inlineStr">
        <is>
          <t>Rennes</t>
        </is>
      </c>
      <c r="D12" s="10" t="inlineStr">
        <is>
          <t>Bureau ergonomique</t>
        </is>
      </c>
      <c r="E12" s="11" t="inlineStr">
        <is>
          <t>Mobilier</t>
        </is>
      </c>
      <c r="F12" s="11" t="n">
        <v>1</v>
      </c>
      <c r="G12" s="12" t="n">
        <v>450</v>
      </c>
      <c r="H12" s="12">
        <f>F12*G12</f>
        <v/>
      </c>
      <c r="I12" s="13" t="n">
        <v>500</v>
      </c>
      <c r="J12" s="11">
        <f>IF(H12&gt;=I12,"Oui","Non")</f>
        <v/>
      </c>
      <c r="K12" s="14">
        <f>IFERROR(H12/I12,0)</f>
        <v/>
      </c>
    </row>
    <row r="13">
      <c r="A13" s="15" t="inlineStr">
        <is>
          <t>TOTAL / MOYENNE</t>
        </is>
      </c>
      <c r="B13" s="15" t="n"/>
      <c r="C13" s="15" t="n"/>
      <c r="D13" s="15" t="n"/>
      <c r="E13" s="15" t="n"/>
      <c r="F13" s="15">
        <f>SUM(F3:F12)</f>
        <v/>
      </c>
      <c r="G13" s="16">
        <f>AVERAGE(G3:G12)</f>
        <v/>
      </c>
      <c r="H13" s="16">
        <f>SUM(H3:H12)</f>
        <v/>
      </c>
      <c r="I13" s="16">
        <f>SUM(I3:I12)</f>
        <v/>
      </c>
      <c r="J13" s="15">
        <f>COUNTIF(J3:J12,"Oui")&amp;" / "&amp;COUNTA(J3:J12)</f>
        <v/>
      </c>
      <c r="K13" s="17">
        <f>IFERROR(H13/I13,0)</f>
        <v/>
      </c>
    </row>
    <row r="16">
      <c r="A16" s="18" t="inlineStr">
        <is>
          <t>RECHERCHE COMMERCIAL</t>
        </is>
      </c>
    </row>
    <row r="17">
      <c r="A17" s="19" t="inlineStr">
        <is>
          <t>Commercial :</t>
        </is>
      </c>
      <c r="B17" s="20" t="inlineStr">
        <is>
          <t>Camille Lefevre</t>
        </is>
      </c>
    </row>
    <row r="18">
      <c r="A18" s="19" t="inlineStr">
        <is>
          <t>Ville associée :</t>
        </is>
      </c>
      <c r="B18" s="21">
        <f>IFERROR(VLOOKUP(B17,B3:C12,2,0),"Non trouvé")</f>
        <v/>
      </c>
    </row>
    <row r="19">
      <c r="A19" s="19" t="inlineStr">
        <is>
          <t>CA total généré :</t>
        </is>
      </c>
      <c r="B19" s="22">
        <f>SUMIF(B3:B12,B17,H3:H12)</f>
        <v/>
      </c>
    </row>
    <row r="20">
      <c r="A20" s="19" t="inlineStr">
        <is>
          <t>Nb de ventes :</t>
        </is>
      </c>
      <c r="B20" s="21">
        <f>COUNTIF(B3:B12,B17)</f>
        <v/>
      </c>
    </row>
  </sheetData>
  <mergeCells count="3">
    <mergeCell ref="A1:K1"/>
    <mergeCell ref="A13:E13"/>
    <mergeCell ref="A16:C16"/>
  </mergeCells>
  <conditionalFormatting sqref="J3:J12">
    <cfRule type="expression" priority="1" dxfId="0" stopIfTrue="1">
      <formula>J3="Oui"</formula>
    </cfRule>
    <cfRule type="expression" priority="2" dxfId="1" stopIfTrue="1">
      <formula>J3="Non"</formula>
    </cfRule>
  </conditionalFormatting>
  <dataValidations count="1">
    <dataValidation sqref="B17" showErrorMessage="1" showInputMessage="1" allowBlank="1" type="list">
      <formula1>=$B$3:$B$12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 ht="26" customHeight="1">
      <c r="A1" s="1" t="inlineStr">
        <is>
          <t>TABLEAU DE BORD — SYNTHÈSE COMMERCIALE</t>
        </is>
      </c>
    </row>
    <row r="3">
      <c r="A3" s="18" t="inlineStr">
        <is>
          <t>Chiffre d'affaires total</t>
        </is>
      </c>
      <c r="C3" s="18" t="inlineStr">
        <is>
          <t>Nombre de ventes</t>
        </is>
      </c>
      <c r="E3" s="18" t="inlineStr">
        <is>
          <t>Panier moyen</t>
        </is>
      </c>
      <c r="G3" s="18" t="inlineStr">
        <is>
          <t>Taux d'atteinte global</t>
        </is>
      </c>
    </row>
    <row r="4" ht="22" customHeight="1">
      <c r="A4" s="23">
        <f>'Données Ventes'!H13</f>
        <v/>
      </c>
      <c r="C4" s="24">
        <f>COUNTA('Données Ventes'!B3:B12)</f>
        <v/>
      </c>
      <c r="E4" s="23">
        <f>IFERROR('Données Ventes'!H13/COUNTA('Données Ventes'!B3:B12),0)</f>
        <v/>
      </c>
      <c r="G4" s="25">
        <f>'Données Ventes'!K13</f>
        <v/>
      </c>
    </row>
    <row r="7">
      <c r="A7" s="26" t="inlineStr">
        <is>
          <t>CA PAR COMMERCIAL</t>
        </is>
      </c>
      <c r="D7" s="26" t="inlineStr">
        <is>
          <t>CA PAR CATÉGORIE</t>
        </is>
      </c>
    </row>
    <row r="8">
      <c r="A8" s="27" t="inlineStr">
        <is>
          <t>Commercial</t>
        </is>
      </c>
      <c r="B8" s="27" t="inlineStr">
        <is>
          <t>CA (€)</t>
        </is>
      </c>
      <c r="D8" s="27" t="inlineStr">
        <is>
          <t>Catégorie</t>
        </is>
      </c>
      <c r="E8" s="27" t="inlineStr">
        <is>
          <t>CA (€)</t>
        </is>
      </c>
    </row>
    <row r="9">
      <c r="A9" s="4" t="inlineStr">
        <is>
          <t>Camille Lefevre</t>
        </is>
      </c>
      <c r="B9" s="6">
        <f>SUMIF('Données Ventes'!B$3:B$12,A9,'Données Ventes'!H$3:H$12)</f>
        <v/>
      </c>
      <c r="D9" s="4" t="inlineStr">
        <is>
          <t>Informatique</t>
        </is>
      </c>
      <c r="E9" s="6">
        <f>SUMIF('Données Ventes'!E$3:E$12,D9,'Données Ventes'!H$3:H$12)</f>
        <v/>
      </c>
    </row>
    <row r="10">
      <c r="A10" s="10" t="inlineStr">
        <is>
          <t>Julien Moreau</t>
        </is>
      </c>
      <c r="B10" s="12">
        <f>SUMIF('Données Ventes'!B$3:B$12,A10,'Données Ventes'!H$3:H$12)</f>
        <v/>
      </c>
      <c r="D10" s="10" t="inlineStr">
        <is>
          <t>Mobilier</t>
        </is>
      </c>
      <c r="E10" s="12">
        <f>SUMIF('Données Ventes'!E$3:E$12,D10,'Données Ventes'!H$3:H$12)</f>
        <v/>
      </c>
    </row>
    <row r="11">
      <c r="A11" s="4" t="inlineStr">
        <is>
          <t>Émilie Bernard</t>
        </is>
      </c>
      <c r="B11" s="6">
        <f>SUMIF('Données Ventes'!B$3:B$12,A11,'Données Ventes'!H$3:H$12)</f>
        <v/>
      </c>
      <c r="D11" s="4" t="inlineStr">
        <is>
          <t>Accessoires</t>
        </is>
      </c>
      <c r="E11" s="6">
        <f>SUMIF('Données Ventes'!E$3:E$12,D11,'Données Ventes'!H$3:H$12)</f>
        <v/>
      </c>
    </row>
    <row r="12">
      <c r="A12" s="10" t="inlineStr">
        <is>
          <t>Lucas Petit</t>
        </is>
      </c>
      <c r="B12" s="12">
        <f>SUMIF('Données Ventes'!B$3:B$12,A12,'Données Ventes'!H$3:H$12)</f>
        <v/>
      </c>
    </row>
    <row r="13">
      <c r="A13" s="4" t="inlineStr">
        <is>
          <t>Chloé Dubois</t>
        </is>
      </c>
      <c r="B13" s="6">
        <f>SUMIF('Données Ventes'!B$3:B$12,A13,'Données Ventes'!H$3:H$12)</f>
        <v/>
      </c>
    </row>
    <row r="14">
      <c r="A14" s="10" t="inlineStr">
        <is>
          <t>Thomas Girard</t>
        </is>
      </c>
      <c r="B14" s="12">
        <f>SUMIF('Données Ventes'!B$3:B$12,A14,'Données Ventes'!H$3:H$12)</f>
        <v/>
      </c>
    </row>
    <row r="15">
      <c r="A15" s="4" t="inlineStr">
        <is>
          <t>Léa Rousseau</t>
        </is>
      </c>
      <c r="B15" s="6">
        <f>SUMIF('Données Ventes'!B$3:B$12,A15,'Données Ventes'!H$3:H$12)</f>
        <v/>
      </c>
    </row>
    <row r="16">
      <c r="A16" s="10" t="inlineStr">
        <is>
          <t>Nicolas Simon</t>
        </is>
      </c>
      <c r="B16" s="12">
        <f>SUMIF('Données Ventes'!B$3:B$12,A16,'Données Ventes'!H$3:H$12)</f>
        <v/>
      </c>
    </row>
    <row r="17">
      <c r="A17" s="4" t="inlineStr">
        <is>
          <t>Manon Fournier</t>
        </is>
      </c>
      <c r="B17" s="6">
        <f>SUMIF('Données Ventes'!B$3:B$12,A17,'Données Ventes'!H$3:H$12)</f>
        <v/>
      </c>
    </row>
    <row r="18">
      <c r="A18" s="10" t="inlineStr">
        <is>
          <t>Antoine Girard</t>
        </is>
      </c>
      <c r="B18" s="12">
        <f>SUMIF('Données Ventes'!B$3:B$12,A18,'Données Ventes'!H$3:H$12)</f>
        <v/>
      </c>
    </row>
  </sheetData>
  <mergeCells count="11">
    <mergeCell ref="A1:F1"/>
    <mergeCell ref="A3:B3"/>
    <mergeCell ref="A4:B4"/>
    <mergeCell ref="C3:D3"/>
    <mergeCell ref="C4:D4"/>
    <mergeCell ref="E3:F3"/>
    <mergeCell ref="E4:F4"/>
    <mergeCell ref="G3:H3"/>
    <mergeCell ref="G4:H4"/>
    <mergeCell ref="A7:B7"/>
    <mergeCell ref="D7:E7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20" customWidth="1" min="1" max="1"/>
    <col width="26" customWidth="1" min="2" max="2"/>
    <col width="26" customWidth="1" min="3" max="3"/>
    <col width="26" customWidth="1" min="4" max="4"/>
  </cols>
  <sheetData>
    <row r="1" ht="26" customHeight="1">
      <c r="A1" s="1" t="inlineStr">
        <is>
          <t>MODE D'EMPLOI DU CLASSEUR</t>
        </is>
      </c>
    </row>
    <row r="3" ht="34" customHeight="1">
      <c r="A3" s="28" t="inlineStr">
        <is>
          <t>Feuille</t>
        </is>
      </c>
      <c r="B3" s="28" t="inlineStr">
        <is>
          <t>Contenu et utilisation</t>
        </is>
      </c>
    </row>
    <row r="4" ht="34" customHeight="1">
      <c r="A4" s="29" t="inlineStr">
        <is>
          <t>Données Ventes</t>
        </is>
      </c>
      <c r="B4" s="30" t="inlineStr">
        <is>
          <t>Saisir chaque vente : date, commercial, ville, produit, catégorie, quantité et prix unitaire. Le montant HT, l'atteinte de l'objectif et le % de réalisation se calculent automatiquement.</t>
        </is>
      </c>
    </row>
    <row r="5" ht="34" customHeight="1">
      <c r="A5" s="31" t="inlineStr"/>
      <c r="B5" s="32" t="inlineStr">
        <is>
          <t>La cellule jaune (Objectif mensuel) est modifiable. Les colonnes grisées se recalculent seules.</t>
        </is>
      </c>
    </row>
    <row r="6" ht="34" customHeight="1">
      <c r="A6" s="29" t="inlineStr"/>
      <c r="B6" s="30" t="inlineStr">
        <is>
          <t>La zone « Recherche commercial » permet de sélectionner un nom dans la liste déroulante (cellule B17) pour afficher sa ville, son CA total et son nombre de ventes via VLOOKUP et SUMIF.</t>
        </is>
      </c>
    </row>
    <row r="7" ht="34" customHeight="1">
      <c r="A7" s="31" t="inlineStr">
        <is>
          <t>Tableau de bord</t>
        </is>
      </c>
      <c r="B7" s="32" t="inlineStr">
        <is>
          <t>Synthétise les indicateurs clés (CA total, nombre de ventes, panier moyen, taux d'atteinte) et présente deux graphiques : CA par commercial et répartition par catégorie.</t>
        </is>
      </c>
    </row>
    <row r="8" ht="34" customHeight="1">
      <c r="A8" s="29" t="inlineStr"/>
      <c r="B8" s="30" t="inlineStr">
        <is>
          <t>Toutes les valeurs de cette feuille sont calculées automatiquement à partir de la feuille « Données Ventes ».</t>
        </is>
      </c>
    </row>
    <row r="9" ht="34" customHeight="1">
      <c r="A9" s="31" t="inlineStr">
        <is>
          <t>Mode d'emploi</t>
        </is>
      </c>
      <c r="B9" s="32" t="inlineStr">
        <is>
          <t>Cette feuille explique l'usage de chaque onglet et des principales formules utilisées.</t>
        </is>
      </c>
    </row>
    <row r="10" ht="34" customHeight="1">
      <c r="A10" s="29" t="inlineStr">
        <is>
          <t>Formules clés</t>
        </is>
      </c>
      <c r="B10" s="30" t="inlineStr">
        <is>
          <t>SUM, AVERAGE, IF, COUNTIF, SUMIF, VLOOKUP et IFERROR sont utilisées pour sécuriser les calculs même en cas de données manquantes.</t>
        </is>
      </c>
    </row>
    <row r="11" ht="34" customHeight="1">
      <c r="A11" s="31" t="inlineStr">
        <is>
          <t>Bonnes pratiques</t>
        </is>
      </c>
      <c r="B11" s="32" t="inlineStr">
        <is>
          <t>Ne pas supprimer les en-têtes ni les formules. Ajouter de nouvelles lignes de vente juste au-dessus de la ligne TOTAL pour conserver les sommes automatiques.</t>
        </is>
      </c>
    </row>
  </sheetData>
  <mergeCells count="10">
    <mergeCell ref="A1:D1"/>
    <mergeCell ref="B3:D3"/>
    <mergeCell ref="B4:D4"/>
    <mergeCell ref="B5:D5"/>
    <mergeCell ref="B6:D6"/>
    <mergeCell ref="B7:D7"/>
    <mergeCell ref="B8:D8"/>
    <mergeCell ref="B9:D9"/>
    <mergeCell ref="B10:D10"/>
    <mergeCell ref="B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2026-07-21T16:14:49Z</dcterms:created>
  <dcterms:modified xmlns:dcterms="http://purl.org/dc/terms/" xmlns:xsi="http://www.w3.org/2001/XMLSchema-instance" xsi:type="dcterms:W3CDTF">2026-07-21T16:14:49Z</dcterms:modified>
</cp:coreProperties>
</file>