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ning visites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'Planning visites'!$A$1:$U$101</definedName>
    <definedName name="_xlnm._FilterDatabase" localSheetId="2" hidden="1">'Paramètres'!$A$1:$B$6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hh:mm"/>
    <numFmt numFmtId="166" formatCode="#\ ##0,00\ &quot;€&quot;"/>
    <numFmt numFmtId="167" formatCode="0,0"/>
    <numFmt numFmtId="168" formatCode="0,0%"/>
  </numFmts>
  <fonts count="5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sz val="10"/>
    </font>
    <font>
      <name val="Aptos"/>
      <b val="1"/>
      <color rgb="00FFFFFF"/>
      <sz val="14"/>
    </font>
    <font>
      <name val="Aptos"/>
      <b val="1"/>
      <color rgb="00FFFFFF"/>
      <sz val="10"/>
    </font>
  </fonts>
  <fills count="10">
    <fill>
      <patternFill/>
    </fill>
    <fill>
      <patternFill patternType="gray125"/>
    </fill>
    <fill>
      <patternFill patternType="solid">
        <fgColor rgb="00E11D48"/>
      </patternFill>
    </fill>
    <fill>
      <patternFill patternType="solid">
        <fgColor rgb="00FDF0F3"/>
      </patternFill>
    </fill>
    <fill>
      <patternFill patternType="solid">
        <fgColor rgb="00FFFBEB"/>
      </patternFill>
    </fill>
    <fill>
      <patternFill patternType="solid">
        <fgColor rgb="00FFFFFF"/>
      </patternFill>
    </fill>
    <fill>
      <patternFill patternType="solid">
        <fgColor rgb="00BE123C"/>
      </patternFill>
    </fill>
    <fill>
      <patternFill patternType="solid">
        <fgColor rgb="000891B2"/>
      </patternFill>
    </fill>
    <fill>
      <patternFill patternType="solid">
        <fgColor rgb="0016A34A"/>
      </patternFill>
    </fill>
    <fill>
      <patternFill patternType="solid">
        <fgColor rgb="00DC2626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49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4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" fontId="2" fillId="3" borderId="1" applyAlignment="1" pivotButton="0" quotePrefix="0" xfId="0">
      <alignment horizontal="center" vertical="center"/>
    </xf>
    <xf numFmtId="168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" fontId="2" fillId="5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0" fontId="1" fillId="7" borderId="1" applyAlignment="1" pivotButton="0" quotePrefix="0" xfId="0">
      <alignment horizontal="center" vertical="center"/>
    </xf>
    <xf numFmtId="168" fontId="1" fillId="7" borderId="1" applyAlignment="1" pivotButton="0" quotePrefix="0" xfId="0">
      <alignment horizontal="center" vertical="center"/>
    </xf>
    <xf numFmtId="166" fontId="1" fillId="7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0" fontId="2" fillId="5" borderId="1" applyAlignment="1" pivotButton="0" quotePrefix="0" xfId="0">
      <alignment horizontal="center" vertical="center"/>
    </xf>
    <xf numFmtId="166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1" fillId="7" borderId="1" applyAlignment="1" pivotButton="0" quotePrefix="0" xfId="0">
      <alignment horizontal="left" vertical="center" wrapText="1"/>
    </xf>
    <xf numFmtId="0" fontId="4" fillId="8" borderId="1" applyAlignment="1" pivotButton="0" quotePrefix="0" xfId="0">
      <alignment horizontal="left" vertical="center" wrapText="1"/>
    </xf>
    <xf numFmtId="0" fontId="4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DC2626"/>
        <sz val="10"/>
      </font>
      <fill>
        <patternFill patternType="solid">
          <fgColor rgb="00FDF0F3"/>
        </patternFill>
      </fill>
    </dxf>
    <dxf>
      <fill>
        <patternFill patternType="solid">
          <fgColor rgb="00FFFBEB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visites par commercial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'Synthèse'!B14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'Synthèse'!$A$15:$A$19</f>
            </numRef>
          </cat>
          <val>
            <numRef>
              <f>'Synthèse'!$B$15:$B$19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Commercial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Nombre de visites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visites par statut</a:t>
            </a:r>
          </a:p>
        </rich>
      </tx>
    </title>
    <plotArea>
      <doughnutChart>
        <varyColors val="1"/>
        <ser>
          <idx val="0"/>
          <order val="0"/>
          <tx>
            <strRef>
              <f>'Synthèse'!H14</f>
            </strRef>
          </tx>
          <spPr>
            <a:solidFill xmlns:a="http://schemas.openxmlformats.org/drawingml/2006/main">
              <a:srgbClr val="E11D48"/>
            </a:solidFill>
            <a:ln xmlns:a="http://schemas.openxmlformats.org/drawingml/2006/main">
              <a:prstDash val="solid"/>
            </a:ln>
          </spPr>
          <cat>
            <numRef>
              <f>'Synthèse'!$G$15:$G$19</f>
            </numRef>
          </cat>
          <val>
            <numRef>
              <f>'Synthèse'!$H$15:$H$19</f>
            </numRef>
          </val>
        </ser>
        <dLbls>
          <showPercent val="1"/>
        </dLbls>
        <firstSliceAng val="0"/>
        <holeSize val="55"/>
      </doughnut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potentiel par commercial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'Synthèse'!E14</f>
            </strRef>
          </tx>
          <spPr>
            <a:solidFill xmlns:a="http://schemas.openxmlformats.org/drawingml/2006/main">
              <a:srgbClr val="0891B2"/>
            </a:solidFill>
            <a:ln xmlns:a="http://schemas.openxmlformats.org/drawingml/2006/main">
              <a:prstDash val="solid"/>
            </a:ln>
          </spPr>
          <cat>
            <numRef>
              <f>'Synthèse'!$A$15:$A$19</f>
            </numRef>
          </cat>
          <val>
            <numRef>
              <f>'Synthèse'!$E$15:$E$19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potentiel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Commercial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9</col>
      <colOff>0</colOff>
      <row>19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3" customWidth="1" min="2" max="2"/>
    <col width="10" customWidth="1" min="3" max="3"/>
    <col width="22" customWidth="1" min="4" max="4"/>
    <col width="24" customWidth="1" min="5" max="5"/>
    <col width="14" customWidth="1" min="6" max="6"/>
    <col width="16" customWidth="1" min="7" max="7"/>
    <col width="25" customWidth="1" min="8" max="8"/>
    <col width="21" customWidth="1" min="9" max="9"/>
    <col width="15" customWidth="1" min="10" max="10"/>
    <col width="31" customWidth="1" min="11" max="11"/>
    <col width="21" customWidth="1" min="12" max="12"/>
    <col width="18" customWidth="1" min="13" max="13"/>
    <col width="34" customWidth="1" min="14" max="14"/>
    <col width="30" customWidth="1" min="15" max="15"/>
    <col width="20" customWidth="1" min="16" max="16"/>
    <col width="13" customWidth="1" min="17" max="17"/>
    <col width="18" customWidth="1" min="18" max="18"/>
    <col width="23" customWidth="1" min="19" max="19"/>
    <col width="19" customWidth="1" min="20" max="20"/>
    <col width="30" customWidth="1" min="21" max="21"/>
  </cols>
  <sheetData>
    <row r="1" ht="32" customHeight="1">
      <c r="A1" s="1" t="inlineStr">
        <is>
          <t>ID visite</t>
        </is>
      </c>
      <c r="B1" s="1" t="inlineStr">
        <is>
          <t>Date</t>
        </is>
      </c>
      <c r="C1" s="1" t="inlineStr">
        <is>
          <t>Heure</t>
        </is>
      </c>
      <c r="D1" s="1" t="inlineStr">
        <is>
          <t>Commercial</t>
        </is>
      </c>
      <c r="E1" s="1" t="inlineStr">
        <is>
          <t>Client</t>
        </is>
      </c>
      <c r="F1" s="1" t="inlineStr">
        <is>
          <t>SIREN</t>
        </is>
      </c>
      <c r="G1" s="1" t="inlineStr">
        <is>
          <t>Ville</t>
        </is>
      </c>
      <c r="H1" s="1" t="inlineStr">
        <is>
          <t>Région</t>
        </is>
      </c>
      <c r="I1" s="1" t="inlineStr">
        <is>
          <t>Type de visite</t>
        </is>
      </c>
      <c r="J1" s="1" t="inlineStr">
        <is>
          <t>Statut</t>
        </is>
      </c>
      <c r="K1" s="1" t="inlineStr">
        <is>
          <t>Objectif de la visite</t>
        </is>
      </c>
      <c r="L1" s="1" t="inlineStr">
        <is>
          <t>Montant potentiel (€)</t>
        </is>
      </c>
      <c r="M1" s="1" t="inlineStr">
        <is>
          <t>Durée prévue (h)</t>
        </is>
      </c>
      <c r="N1" s="1" t="inlineStr">
        <is>
          <t>Compte rendu</t>
        </is>
      </c>
      <c r="O1" s="1" t="inlineStr">
        <is>
          <t>Prochaine action</t>
        </is>
      </c>
      <c r="P1" s="1" t="inlineStr">
        <is>
          <t>Date prochaine action</t>
        </is>
      </c>
      <c r="Q1" s="1" t="inlineStr">
        <is>
          <t>Priorité</t>
        </is>
      </c>
      <c r="R1" s="1" t="inlineStr">
        <is>
          <t>Jours avant visite</t>
        </is>
      </c>
      <c r="S1" s="1" t="inlineStr">
        <is>
          <t>Résultat</t>
        </is>
      </c>
      <c r="T1" s="1" t="inlineStr">
        <is>
          <t>Taux de réalisation</t>
        </is>
      </c>
      <c r="U1" s="1" t="inlineStr">
        <is>
          <t>Contrôle commercial (région)</t>
        </is>
      </c>
    </row>
    <row r="2">
      <c r="A2" s="2" t="inlineStr">
        <is>
          <t>VIS-2026-001</t>
        </is>
      </c>
      <c r="B2" s="3" t="n">
        <v>46275</v>
      </c>
      <c r="C2" s="4" t="n">
        <v>0.375</v>
      </c>
      <c r="D2" s="2" t="inlineStr">
        <is>
          <t>Camille Martin</t>
        </is>
      </c>
      <c r="E2" s="5" t="inlineStr">
        <is>
          <t>Atelier Lumière</t>
        </is>
      </c>
      <c r="F2" s="6" t="inlineStr">
        <is>
          <t>552100123</t>
        </is>
      </c>
      <c r="G2" s="2" t="inlineStr">
        <is>
          <t>Paris</t>
        </is>
      </c>
      <c r="H2" s="7">
        <f>IF(D2="","",IFERROR(VLOOKUP(D2,'Paramètres'!$A$2:$B$6,2,FALSE),"Région non renseignée"))</f>
        <v/>
      </c>
      <c r="I2" s="2" t="inlineStr">
        <is>
          <t>Découverte</t>
        </is>
      </c>
      <c r="J2" s="2" t="inlineStr">
        <is>
          <t>Confirmée</t>
        </is>
      </c>
      <c r="K2" s="5" t="inlineStr">
        <is>
          <t>Identifier les besoins de rénovation des boutiques</t>
        </is>
      </c>
      <c r="L2" s="8" t="n">
        <v>25000</v>
      </c>
      <c r="M2" s="9" t="n">
        <v>1.5</v>
      </c>
      <c r="N2" s="5" t="inlineStr"/>
      <c r="O2" s="5" t="inlineStr">
        <is>
          <t>Préparer une proposition de diagnostic</t>
        </is>
      </c>
      <c r="P2" s="3" t="n">
        <v>46279</v>
      </c>
      <c r="Q2" s="2" t="inlineStr">
        <is>
          <t>Haute</t>
        </is>
      </c>
      <c r="R2" s="10">
        <f>IF(B2="","",B2-TODAY())</f>
        <v/>
      </c>
      <c r="S2" s="2" t="inlineStr">
        <is>
          <t>Opportunité créée</t>
        </is>
      </c>
      <c r="T2" s="11">
        <f>IF(A2="","",IFERROR(IF(J2="Réalisée",1,0),0))</f>
        <v/>
      </c>
      <c r="U2" s="7">
        <f>IF(D2="","",IFERROR(VLOOKUP(D2,'Paramètres'!$A$2:$B$6,2,FALSE),"Commercial non référencé"))</f>
        <v/>
      </c>
    </row>
    <row r="3">
      <c r="A3" s="2" t="inlineStr">
        <is>
          <t>VIS-2026-002</t>
        </is>
      </c>
      <c r="B3" s="3" t="n">
        <v>46277</v>
      </c>
      <c r="C3" s="4" t="n">
        <v>0.4375</v>
      </c>
      <c r="D3" s="2" t="inlineStr">
        <is>
          <t>Julien Bernard</t>
        </is>
      </c>
      <c r="E3" s="5" t="inlineStr">
        <is>
          <t>SARL Rhône Services</t>
        </is>
      </c>
      <c r="F3" s="6" t="inlineStr">
        <is>
          <t>481765432</t>
        </is>
      </c>
      <c r="G3" s="2" t="inlineStr">
        <is>
          <t>Lyon</t>
        </is>
      </c>
      <c r="H3" s="12">
        <f>IF(D3="","",IFERROR(VLOOKUP(D3,'Paramètres'!$A$2:$B$6,2,FALSE),"Région non renseignée"))</f>
        <v/>
      </c>
      <c r="I3" s="2" t="inlineStr">
        <is>
          <t>Suivi commercial</t>
        </is>
      </c>
      <c r="J3" s="2" t="inlineStr">
        <is>
          <t>Planifiée</t>
        </is>
      </c>
      <c r="K3" s="5" t="inlineStr">
        <is>
          <t>Faire le point sur les prestations en cours</t>
        </is>
      </c>
      <c r="L3" s="8" t="n">
        <v>18500</v>
      </c>
      <c r="M3" s="9" t="n">
        <v>1</v>
      </c>
      <c r="N3" s="5" t="inlineStr"/>
      <c r="O3" s="5" t="inlineStr">
        <is>
          <t>Valider le périmètre de l'offre</t>
        </is>
      </c>
      <c r="P3" s="3" t="n">
        <v>46281</v>
      </c>
      <c r="Q3" s="2" t="inlineStr">
        <is>
          <t>Normale</t>
        </is>
      </c>
      <c r="R3" s="13">
        <f>IF(B3="","",B3-TODAY())</f>
        <v/>
      </c>
      <c r="S3" s="2" t="inlineStr">
        <is>
          <t>Relance nécessaire</t>
        </is>
      </c>
      <c r="T3" s="14">
        <f>IF(A3="","",IFERROR(IF(J3="Réalisée",1,0),0))</f>
        <v/>
      </c>
      <c r="U3" s="12">
        <f>IF(D3="","",IFERROR(VLOOKUP(D3,'Paramètres'!$A$2:$B$6,2,FALSE),"Commercial non référencé"))</f>
        <v/>
      </c>
    </row>
    <row r="4">
      <c r="A4" s="2" t="inlineStr">
        <is>
          <t>VIS-2026-003</t>
        </is>
      </c>
      <c r="B4" s="3" t="n">
        <v>46279</v>
      </c>
      <c r="C4" s="4" t="n">
        <v>0.5833333333333334</v>
      </c>
      <c r="D4" s="2" t="inlineStr">
        <is>
          <t>Émilie Robert</t>
        </is>
      </c>
      <c r="E4" s="5" t="inlineStr">
        <is>
          <t>Maison Calanque</t>
        </is>
      </c>
      <c r="F4" s="6" t="inlineStr">
        <is>
          <t>790321456</t>
        </is>
      </c>
      <c r="G4" s="2" t="inlineStr">
        <is>
          <t>Marseille</t>
        </is>
      </c>
      <c r="H4" s="7">
        <f>IF(D4="","",IFERROR(VLOOKUP(D4,'Paramètres'!$A$2:$B$6,2,FALSE),"Région non renseignée"))</f>
        <v/>
      </c>
      <c r="I4" s="2" t="inlineStr">
        <is>
          <t>Démonstration</t>
        </is>
      </c>
      <c r="J4" s="2" t="inlineStr">
        <is>
          <t>Réalisée</t>
        </is>
      </c>
      <c r="K4" s="5" t="inlineStr">
        <is>
          <t>Présenter la nouvelle solution de pilotage</t>
        </is>
      </c>
      <c r="L4" s="8" t="n">
        <v>42000</v>
      </c>
      <c r="M4" s="9" t="n">
        <v>2</v>
      </c>
      <c r="N4" s="5" t="inlineStr">
        <is>
          <t>Démonstration appréciée par la direction technique.</t>
        </is>
      </c>
      <c r="O4" s="5" t="inlineStr">
        <is>
          <t>Envoyer l'offre détaillée</t>
        </is>
      </c>
      <c r="P4" s="3" t="n">
        <v>46282</v>
      </c>
      <c r="Q4" s="2" t="inlineStr">
        <is>
          <t>Haute</t>
        </is>
      </c>
      <c r="R4" s="10">
        <f>IF(B4="","",B4-TODAY())</f>
        <v/>
      </c>
      <c r="S4" s="2" t="inlineStr">
        <is>
          <t>Offre à envoyer</t>
        </is>
      </c>
      <c r="T4" s="11">
        <f>IF(A4="","",IFERROR(IF(J4="Réalisée",1,0),0))</f>
        <v/>
      </c>
      <c r="U4" s="7">
        <f>IF(D4="","",IFERROR(VLOOKUP(D4,'Paramètres'!$A$2:$B$6,2,FALSE),"Commercial non référencé"))</f>
        <v/>
      </c>
    </row>
    <row r="5">
      <c r="A5" s="2" t="inlineStr">
        <is>
          <t>VIS-2026-004</t>
        </is>
      </c>
      <c r="B5" s="3" t="n">
        <v>46281</v>
      </c>
      <c r="C5" s="4" t="n">
        <v>0.4583333333333333</v>
      </c>
      <c r="D5" s="2" t="inlineStr">
        <is>
          <t>Lucas Moreau</t>
        </is>
      </c>
      <c r="E5" s="5" t="inlineStr">
        <is>
          <t>TechnoSud</t>
        </is>
      </c>
      <c r="F5" s="6" t="inlineStr">
        <is>
          <t>612458903</t>
        </is>
      </c>
      <c r="G5" s="2" t="inlineStr">
        <is>
          <t>Toulouse</t>
        </is>
      </c>
      <c r="H5" s="12">
        <f>IF(D5="","",IFERROR(VLOOKUP(D5,'Paramètres'!$A$2:$B$6,2,FALSE),"Région non renseignée"))</f>
        <v/>
      </c>
      <c r="I5" s="2" t="inlineStr">
        <is>
          <t>Négociation</t>
        </is>
      </c>
      <c r="J5" s="2" t="inlineStr">
        <is>
          <t>Reportée</t>
        </is>
      </c>
      <c r="K5" s="5" t="inlineStr">
        <is>
          <t>Négocier les conditions de déploiement national</t>
        </is>
      </c>
      <c r="L5" s="8" t="n">
        <v>75000</v>
      </c>
      <c r="M5" s="9" t="n">
        <v>2</v>
      </c>
      <c r="N5" s="5" t="inlineStr">
        <is>
          <t>Rendez-vous reporté à la demande du client.</t>
        </is>
      </c>
      <c r="O5" s="5" t="inlineStr">
        <is>
          <t>Reprogrammer avec la direction des achats</t>
        </is>
      </c>
      <c r="P5" s="3" t="n">
        <v>46289</v>
      </c>
      <c r="Q5" s="2" t="inlineStr">
        <is>
          <t>Haute</t>
        </is>
      </c>
      <c r="R5" s="13">
        <f>IF(B5="","",B5-TODAY())</f>
        <v/>
      </c>
      <c r="S5" s="2" t="inlineStr">
        <is>
          <t>Relance nécessaire</t>
        </is>
      </c>
      <c r="T5" s="14">
        <f>IF(A5="","",IFERROR(IF(J5="Réalisée",1,0),0))</f>
        <v/>
      </c>
      <c r="U5" s="12">
        <f>IF(D5="","",IFERROR(VLOOKUP(D5,'Paramètres'!$A$2:$B$6,2,FALSE),"Commercial non référencé"))</f>
        <v/>
      </c>
    </row>
    <row r="6">
      <c r="A6" s="2" t="inlineStr">
        <is>
          <t>VIS-2026-005</t>
        </is>
      </c>
      <c r="B6" s="3" t="n">
        <v>46283</v>
      </c>
      <c r="C6" s="4" t="n">
        <v>0.3958333333333333</v>
      </c>
      <c r="D6" s="2" t="inlineStr">
        <is>
          <t>Chloé Petit</t>
        </is>
      </c>
      <c r="E6" s="5" t="inlineStr">
        <is>
          <t>Groupe Océan</t>
        </is>
      </c>
      <c r="F6" s="6" t="inlineStr">
        <is>
          <t>534987210</t>
        </is>
      </c>
      <c r="G6" s="2" t="inlineStr">
        <is>
          <t>Bordeaux</t>
        </is>
      </c>
      <c r="H6" s="7">
        <f>IF(D6="","",IFERROR(VLOOKUP(D6,'Paramètres'!$A$2:$B$6,2,FALSE),"Région non renseignée"))</f>
        <v/>
      </c>
      <c r="I6" s="2" t="inlineStr">
        <is>
          <t>Renouvellement</t>
        </is>
      </c>
      <c r="J6" s="2" t="inlineStr">
        <is>
          <t>Confirmée</t>
        </is>
      </c>
      <c r="K6" s="5" t="inlineStr">
        <is>
          <t>Préparer le renouvellement du contrat annuel</t>
        </is>
      </c>
      <c r="L6" s="8" t="n">
        <v>36000</v>
      </c>
      <c r="M6" s="9" t="n">
        <v>1.5</v>
      </c>
      <c r="N6" s="5" t="inlineStr"/>
      <c r="O6" s="5" t="inlineStr">
        <is>
          <t>Réunir les indicateurs de performance</t>
        </is>
      </c>
      <c r="P6" s="3" t="n">
        <v>46280</v>
      </c>
      <c r="Q6" s="2" t="inlineStr">
        <is>
          <t>Normale</t>
        </is>
      </c>
      <c r="R6" s="10">
        <f>IF(B6="","",B6-TODAY())</f>
        <v/>
      </c>
      <c r="S6" s="2" t="inlineStr">
        <is>
          <t>Opportunité créée</t>
        </is>
      </c>
      <c r="T6" s="11">
        <f>IF(A6="","",IFERROR(IF(J6="Réalisée",1,0),0))</f>
        <v/>
      </c>
      <c r="U6" s="7">
        <f>IF(D6="","",IFERROR(VLOOKUP(D6,'Paramètres'!$A$2:$B$6,2,FALSE),"Commercial non référencé"))</f>
        <v/>
      </c>
    </row>
    <row r="7">
      <c r="A7" s="2" t="inlineStr">
        <is>
          <t>VIS-2026-006</t>
        </is>
      </c>
      <c r="B7" s="3" t="n">
        <v>46286</v>
      </c>
      <c r="C7" s="4" t="n">
        <v>0.625</v>
      </c>
      <c r="D7" s="2" t="inlineStr">
        <is>
          <t>Camille Martin</t>
        </is>
      </c>
      <c r="E7" s="5" t="inlineStr">
        <is>
          <t>Nord Logistique</t>
        </is>
      </c>
      <c r="F7" s="6" t="inlineStr">
        <is>
          <t>438765219</t>
        </is>
      </c>
      <c r="G7" s="2" t="inlineStr">
        <is>
          <t>Lille</t>
        </is>
      </c>
      <c r="H7" s="12">
        <f>IF(D7="","",IFERROR(VLOOKUP(D7,'Paramètres'!$A$2:$B$6,2,FALSE),"Région non renseignée"))</f>
        <v/>
      </c>
      <c r="I7" s="2" t="inlineStr">
        <is>
          <t>Découverte</t>
        </is>
      </c>
      <c r="J7" s="2" t="inlineStr">
        <is>
          <t>Annulée</t>
        </is>
      </c>
      <c r="K7" s="5" t="inlineStr">
        <is>
          <t>Qualifier le projet d'optimisation logistique</t>
        </is>
      </c>
      <c r="L7" s="8" t="n">
        <v>15000</v>
      </c>
      <c r="M7" s="9" t="n">
        <v>1</v>
      </c>
      <c r="N7" s="5" t="inlineStr">
        <is>
          <t>Projet suspendu par le client.</t>
        </is>
      </c>
      <c r="O7" s="5" t="inlineStr">
        <is>
          <t>Relancer au premier trimestre 2027</t>
        </is>
      </c>
      <c r="P7" s="3" t="n">
        <v>46371</v>
      </c>
      <c r="Q7" s="2" t="inlineStr">
        <is>
          <t>Basse</t>
        </is>
      </c>
      <c r="R7" s="13">
        <f>IF(B7="","",B7-TODAY())</f>
        <v/>
      </c>
      <c r="S7" s="2" t="inlineStr">
        <is>
          <t>Sans suite</t>
        </is>
      </c>
      <c r="T7" s="14">
        <f>IF(A7="","",IFERROR(IF(J7="Réalisée",1,0),0))</f>
        <v/>
      </c>
      <c r="U7" s="12">
        <f>IF(D7="","",IFERROR(VLOOKUP(D7,'Paramètres'!$A$2:$B$6,2,FALSE),"Commercial non référencé"))</f>
        <v/>
      </c>
    </row>
    <row r="8">
      <c r="A8" s="2" t="inlineStr">
        <is>
          <t>VIS-2026-007</t>
        </is>
      </c>
      <c r="B8" s="3" t="n">
        <v>46288</v>
      </c>
      <c r="C8" s="4" t="n">
        <v>0.4166666666666667</v>
      </c>
      <c r="D8" s="2" t="inlineStr">
        <is>
          <t>Julien Bernard</t>
        </is>
      </c>
      <c r="E8" s="5" t="inlineStr">
        <is>
          <t>Nantes Conseil</t>
        </is>
      </c>
      <c r="F8" s="6" t="inlineStr">
        <is>
          <t>674321890</t>
        </is>
      </c>
      <c r="G8" s="2" t="inlineStr">
        <is>
          <t>Nantes</t>
        </is>
      </c>
      <c r="H8" s="7">
        <f>IF(D8="","",IFERROR(VLOOKUP(D8,'Paramètres'!$A$2:$B$6,2,FALSE),"Région non renseignée"))</f>
        <v/>
      </c>
      <c r="I8" s="2" t="inlineStr">
        <is>
          <t>Suivi commercial</t>
        </is>
      </c>
      <c r="J8" s="2" t="inlineStr">
        <is>
          <t>Réalisée</t>
        </is>
      </c>
      <c r="K8" s="5" t="inlineStr">
        <is>
          <t>Évaluer la satisfaction après mise en service</t>
        </is>
      </c>
      <c r="L8" s="8" t="n">
        <v>8500</v>
      </c>
      <c r="M8" s="9" t="n">
        <v>1</v>
      </c>
      <c r="N8" s="5" t="inlineStr">
        <is>
          <t>Client satisfait et intéressé par une extension.</t>
        </is>
      </c>
      <c r="O8" s="5" t="inlineStr">
        <is>
          <t>Planifier une démonstration complémentaire</t>
        </is>
      </c>
      <c r="P8" s="3" t="n">
        <v>46294</v>
      </c>
      <c r="Q8" s="2" t="inlineStr">
        <is>
          <t>Normale</t>
        </is>
      </c>
      <c r="R8" s="10">
        <f>IF(B8="","",B8-TODAY())</f>
        <v/>
      </c>
      <c r="S8" s="2" t="inlineStr">
        <is>
          <t>Contrat signé</t>
        </is>
      </c>
      <c r="T8" s="11">
        <f>IF(A8="","",IFERROR(IF(J8="Réalisée",1,0),0))</f>
        <v/>
      </c>
      <c r="U8" s="7">
        <f>IF(D8="","",IFERROR(VLOOKUP(D8,'Paramètres'!$A$2:$B$6,2,FALSE),"Commercial non référencé"))</f>
        <v/>
      </c>
    </row>
    <row r="9">
      <c r="A9" s="2" t="inlineStr">
        <is>
          <t>VIS-2026-008</t>
        </is>
      </c>
      <c r="B9" s="3" t="n">
        <v>46290</v>
      </c>
      <c r="C9" s="4" t="n">
        <v>0.6041666666666666</v>
      </c>
      <c r="D9" s="2" t="inlineStr">
        <is>
          <t>Émilie Robert</t>
        </is>
      </c>
      <c r="E9" s="5" t="inlineStr">
        <is>
          <t>Alsace Industrie</t>
        </is>
      </c>
      <c r="F9" s="6" t="inlineStr">
        <is>
          <t>389654127</t>
        </is>
      </c>
      <c r="G9" s="2" t="inlineStr">
        <is>
          <t>Strasbourg</t>
        </is>
      </c>
      <c r="H9" s="12">
        <f>IF(D9="","",IFERROR(VLOOKUP(D9,'Paramètres'!$A$2:$B$6,2,FALSE),"Région non renseignée"))</f>
        <v/>
      </c>
      <c r="I9" s="2" t="inlineStr">
        <is>
          <t>Démonstration</t>
        </is>
      </c>
      <c r="J9" s="2" t="inlineStr">
        <is>
          <t>Planifiée</t>
        </is>
      </c>
      <c r="K9" s="5" t="inlineStr">
        <is>
          <t>Présenter les modules de suivi de production</t>
        </is>
      </c>
      <c r="L9" s="8" t="n">
        <v>53000</v>
      </c>
      <c r="M9" s="9" t="n">
        <v>2</v>
      </c>
      <c r="N9" s="5" t="inlineStr"/>
      <c r="O9" s="5" t="inlineStr">
        <is>
          <t>Confirmer la liste des participants</t>
        </is>
      </c>
      <c r="P9" s="3" t="n">
        <v>46286</v>
      </c>
      <c r="Q9" s="2" t="inlineStr">
        <is>
          <t>Haute</t>
        </is>
      </c>
      <c r="R9" s="13">
        <f>IF(B9="","",B9-TODAY())</f>
        <v/>
      </c>
      <c r="S9" s="2" t="inlineStr">
        <is>
          <t>Opportunité créée</t>
        </is>
      </c>
      <c r="T9" s="14">
        <f>IF(A9="","",IFERROR(IF(J9="Réalisée",1,0),0))</f>
        <v/>
      </c>
      <c r="U9" s="12">
        <f>IF(D9="","",IFERROR(VLOOKUP(D9,'Paramètres'!$A$2:$B$6,2,FALSE),"Commercial non référencé"))</f>
        <v/>
      </c>
    </row>
    <row r="10">
      <c r="A10" s="2" t="inlineStr">
        <is>
          <t>VIS-2026-009</t>
        </is>
      </c>
      <c r="B10" s="3" t="n">
        <v>46293</v>
      </c>
      <c r="C10" s="4" t="n">
        <v>0.375</v>
      </c>
      <c r="D10" s="2" t="inlineStr">
        <is>
          <t>Lucas Moreau</t>
        </is>
      </c>
      <c r="E10" s="5" t="inlineStr">
        <is>
          <t>Azur Habitat</t>
        </is>
      </c>
      <c r="F10" s="6" t="inlineStr">
        <is>
          <t>721098345</t>
        </is>
      </c>
      <c r="G10" s="2" t="inlineStr">
        <is>
          <t>Nice</t>
        </is>
      </c>
      <c r="H10" s="7">
        <f>IF(D10="","",IFERROR(VLOOKUP(D10,'Paramètres'!$A$2:$B$6,2,FALSE),"Région non renseignée"))</f>
        <v/>
      </c>
      <c r="I10" s="2" t="inlineStr">
        <is>
          <t>Renouvellement</t>
        </is>
      </c>
      <c r="J10" s="2" t="inlineStr">
        <is>
          <t>Confirmée</t>
        </is>
      </c>
      <c r="K10" s="5" t="inlineStr">
        <is>
          <t>Examiner les conditions du renouvellement 2027</t>
        </is>
      </c>
      <c r="L10" s="8" t="n">
        <v>29000</v>
      </c>
      <c r="M10" s="9" t="n">
        <v>1.5</v>
      </c>
      <c r="N10" s="5" t="inlineStr"/>
      <c r="O10" s="5" t="inlineStr">
        <is>
          <t>Préparer le bilan contractuel</t>
        </is>
      </c>
      <c r="P10" s="3" t="n">
        <v>46289</v>
      </c>
      <c r="Q10" s="2" t="inlineStr">
        <is>
          <t>Normale</t>
        </is>
      </c>
      <c r="R10" s="10">
        <f>IF(B10="","",B10-TODAY())</f>
        <v/>
      </c>
      <c r="S10" s="2" t="inlineStr">
        <is>
          <t>Offre à envoyer</t>
        </is>
      </c>
      <c r="T10" s="11">
        <f>IF(A10="","",IFERROR(IF(J10="Réalisée",1,0),0))</f>
        <v/>
      </c>
      <c r="U10" s="7">
        <f>IF(D10="","",IFERROR(VLOOKUP(D10,'Paramètres'!$A$2:$B$6,2,FALSE),"Commercial non référencé"))</f>
        <v/>
      </c>
    </row>
    <row r="11">
      <c r="A11" s="2" t="inlineStr">
        <is>
          <t>VIS-2026-010</t>
        </is>
      </c>
      <c r="B11" s="3" t="n">
        <v>46295</v>
      </c>
      <c r="C11" s="4" t="n">
        <v>0.6666666666666666</v>
      </c>
      <c r="D11" s="2" t="inlineStr">
        <is>
          <t>Chloé Petit</t>
        </is>
      </c>
      <c r="E11" s="5" t="inlineStr">
        <is>
          <t>Bretagne Solutions</t>
        </is>
      </c>
      <c r="F11" s="6" t="inlineStr">
        <is>
          <t>467890321</t>
        </is>
      </c>
      <c r="G11" s="2" t="inlineStr">
        <is>
          <t>Rennes</t>
        </is>
      </c>
      <c r="H11" s="12">
        <f>IF(D11="","",IFERROR(VLOOKUP(D11,'Paramètres'!$A$2:$B$6,2,FALSE),"Région non renseignée"))</f>
        <v/>
      </c>
      <c r="I11" s="2" t="inlineStr">
        <is>
          <t>Négociation</t>
        </is>
      </c>
      <c r="J11" s="2" t="inlineStr">
        <is>
          <t>Reportée</t>
        </is>
      </c>
      <c r="K11" s="5" t="inlineStr">
        <is>
          <t>Finaliser la négociation sur le programme d'accompagnement</t>
        </is>
      </c>
      <c r="L11" s="8" t="n">
        <v>61000</v>
      </c>
      <c r="M11" s="9" t="n">
        <v>2</v>
      </c>
      <c r="N11" s="5" t="inlineStr">
        <is>
          <t>Décision reportée après le comité de direction.</t>
        </is>
      </c>
      <c r="O11" s="5" t="inlineStr">
        <is>
          <t>Obtenir une nouvelle date de comité</t>
        </is>
      </c>
      <c r="P11" s="3" t="n">
        <v>46303</v>
      </c>
      <c r="Q11" s="2" t="inlineStr">
        <is>
          <t>Haute</t>
        </is>
      </c>
      <c r="R11" s="13">
        <f>IF(B11="","",B11-TODAY())</f>
        <v/>
      </c>
      <c r="S11" s="2" t="inlineStr">
        <is>
          <t>Relance nécessaire</t>
        </is>
      </c>
      <c r="T11" s="14">
        <f>IF(A11="","",IFERROR(IF(J11="Réalisée",1,0),0))</f>
        <v/>
      </c>
      <c r="U11" s="12">
        <f>IF(D11="","",IFERROR(VLOOKUP(D11,'Paramètres'!$A$2:$B$6,2,FALSE),"Commercial non référencé"))</f>
        <v/>
      </c>
    </row>
    <row r="12">
      <c r="A12" s="2" t="n"/>
      <c r="B12" s="3" t="n"/>
      <c r="C12" s="4" t="n"/>
      <c r="D12" s="2" t="n"/>
      <c r="E12" s="5" t="n"/>
      <c r="F12" s="6" t="n"/>
      <c r="G12" s="2" t="n"/>
      <c r="H12" s="7">
        <f>IF(D12="","",IFERROR(VLOOKUP(D12,'Paramètres'!$A$2:$B$6,2,FALSE),"Région non renseignée"))</f>
        <v/>
      </c>
      <c r="I12" s="2" t="n"/>
      <c r="J12" s="2" t="n"/>
      <c r="K12" s="5" t="n"/>
      <c r="L12" s="8" t="n"/>
      <c r="M12" s="9" t="n"/>
      <c r="N12" s="5" t="n"/>
      <c r="O12" s="5" t="n"/>
      <c r="P12" s="3" t="n"/>
      <c r="Q12" s="2" t="n"/>
      <c r="R12" s="10">
        <f>IF(B12="","",B12-TODAY())</f>
        <v/>
      </c>
      <c r="S12" s="2" t="n"/>
      <c r="T12" s="11">
        <f>IF(A12="","",IFERROR(IF(J12="Réalisée",1,0),0))</f>
        <v/>
      </c>
      <c r="U12" s="7">
        <f>IF(D12="","",IFERROR(VLOOKUP(D12,'Paramètres'!$A$2:$B$6,2,FALSE),"Commercial non référencé"))</f>
        <v/>
      </c>
    </row>
    <row r="13">
      <c r="A13" s="2" t="n"/>
      <c r="B13" s="3" t="n"/>
      <c r="C13" s="4" t="n"/>
      <c r="D13" s="2" t="n"/>
      <c r="E13" s="5" t="n"/>
      <c r="F13" s="6" t="n"/>
      <c r="G13" s="2" t="n"/>
      <c r="H13" s="12">
        <f>IF(D13="","",IFERROR(VLOOKUP(D13,'Paramètres'!$A$2:$B$6,2,FALSE),"Région non renseignée"))</f>
        <v/>
      </c>
      <c r="I13" s="2" t="n"/>
      <c r="J13" s="2" t="n"/>
      <c r="K13" s="5" t="n"/>
      <c r="L13" s="8" t="n"/>
      <c r="M13" s="9" t="n"/>
      <c r="N13" s="5" t="n"/>
      <c r="O13" s="5" t="n"/>
      <c r="P13" s="3" t="n"/>
      <c r="Q13" s="2" t="n"/>
      <c r="R13" s="13">
        <f>IF(B13="","",B13-TODAY())</f>
        <v/>
      </c>
      <c r="S13" s="2" t="n"/>
      <c r="T13" s="14">
        <f>IF(A13="","",IFERROR(IF(J13="Réalisée",1,0),0))</f>
        <v/>
      </c>
      <c r="U13" s="12">
        <f>IF(D13="","",IFERROR(VLOOKUP(D13,'Paramètres'!$A$2:$B$6,2,FALSE),"Commercial non référencé"))</f>
        <v/>
      </c>
    </row>
    <row r="14">
      <c r="A14" s="2" t="n"/>
      <c r="B14" s="3" t="n"/>
      <c r="C14" s="4" t="n"/>
      <c r="D14" s="2" t="n"/>
      <c r="E14" s="5" t="n"/>
      <c r="F14" s="6" t="n"/>
      <c r="G14" s="2" t="n"/>
      <c r="H14" s="7">
        <f>IF(D14="","",IFERROR(VLOOKUP(D14,'Paramètres'!$A$2:$B$6,2,FALSE),"Région non renseignée"))</f>
        <v/>
      </c>
      <c r="I14" s="2" t="n"/>
      <c r="J14" s="2" t="n"/>
      <c r="K14" s="5" t="n"/>
      <c r="L14" s="8" t="n"/>
      <c r="M14" s="9" t="n"/>
      <c r="N14" s="5" t="n"/>
      <c r="O14" s="5" t="n"/>
      <c r="P14" s="3" t="n"/>
      <c r="Q14" s="2" t="n"/>
      <c r="R14" s="10">
        <f>IF(B14="","",B14-TODAY())</f>
        <v/>
      </c>
      <c r="S14" s="2" t="n"/>
      <c r="T14" s="11">
        <f>IF(A14="","",IFERROR(IF(J14="Réalisée",1,0),0))</f>
        <v/>
      </c>
      <c r="U14" s="7">
        <f>IF(D14="","",IFERROR(VLOOKUP(D14,'Paramètres'!$A$2:$B$6,2,FALSE),"Commercial non référencé"))</f>
        <v/>
      </c>
    </row>
    <row r="15">
      <c r="A15" s="2" t="n"/>
      <c r="B15" s="3" t="n"/>
      <c r="C15" s="4" t="n"/>
      <c r="D15" s="2" t="n"/>
      <c r="E15" s="5" t="n"/>
      <c r="F15" s="6" t="n"/>
      <c r="G15" s="2" t="n"/>
      <c r="H15" s="12">
        <f>IF(D15="","",IFERROR(VLOOKUP(D15,'Paramètres'!$A$2:$B$6,2,FALSE),"Région non renseignée"))</f>
        <v/>
      </c>
      <c r="I15" s="2" t="n"/>
      <c r="J15" s="2" t="n"/>
      <c r="K15" s="5" t="n"/>
      <c r="L15" s="8" t="n"/>
      <c r="M15" s="9" t="n"/>
      <c r="N15" s="5" t="n"/>
      <c r="O15" s="5" t="n"/>
      <c r="P15" s="3" t="n"/>
      <c r="Q15" s="2" t="n"/>
      <c r="R15" s="13">
        <f>IF(B15="","",B15-TODAY())</f>
        <v/>
      </c>
      <c r="S15" s="2" t="n"/>
      <c r="T15" s="14">
        <f>IF(A15="","",IFERROR(IF(J15="Réalisée",1,0),0))</f>
        <v/>
      </c>
      <c r="U15" s="12">
        <f>IF(D15="","",IFERROR(VLOOKUP(D15,'Paramètres'!$A$2:$B$6,2,FALSE),"Commercial non référencé"))</f>
        <v/>
      </c>
    </row>
    <row r="16">
      <c r="A16" s="2" t="n"/>
      <c r="B16" s="3" t="n"/>
      <c r="C16" s="4" t="n"/>
      <c r="D16" s="2" t="n"/>
      <c r="E16" s="5" t="n"/>
      <c r="F16" s="6" t="n"/>
      <c r="G16" s="2" t="n"/>
      <c r="H16" s="7">
        <f>IF(D16="","",IFERROR(VLOOKUP(D16,'Paramètres'!$A$2:$B$6,2,FALSE),"Région non renseignée"))</f>
        <v/>
      </c>
      <c r="I16" s="2" t="n"/>
      <c r="J16" s="2" t="n"/>
      <c r="K16" s="5" t="n"/>
      <c r="L16" s="8" t="n"/>
      <c r="M16" s="9" t="n"/>
      <c r="N16" s="5" t="n"/>
      <c r="O16" s="5" t="n"/>
      <c r="P16" s="3" t="n"/>
      <c r="Q16" s="2" t="n"/>
      <c r="R16" s="10">
        <f>IF(B16="","",B16-TODAY())</f>
        <v/>
      </c>
      <c r="S16" s="2" t="n"/>
      <c r="T16" s="11">
        <f>IF(A16="","",IFERROR(IF(J16="Réalisée",1,0),0))</f>
        <v/>
      </c>
      <c r="U16" s="7">
        <f>IF(D16="","",IFERROR(VLOOKUP(D16,'Paramètres'!$A$2:$B$6,2,FALSE),"Commercial non référencé"))</f>
        <v/>
      </c>
    </row>
    <row r="17">
      <c r="A17" s="2" t="n"/>
      <c r="B17" s="3" t="n"/>
      <c r="C17" s="4" t="n"/>
      <c r="D17" s="2" t="n"/>
      <c r="E17" s="5" t="n"/>
      <c r="F17" s="6" t="n"/>
      <c r="G17" s="2" t="n"/>
      <c r="H17" s="12">
        <f>IF(D17="","",IFERROR(VLOOKUP(D17,'Paramètres'!$A$2:$B$6,2,FALSE),"Région non renseignée"))</f>
        <v/>
      </c>
      <c r="I17" s="2" t="n"/>
      <c r="J17" s="2" t="n"/>
      <c r="K17" s="5" t="n"/>
      <c r="L17" s="8" t="n"/>
      <c r="M17" s="9" t="n"/>
      <c r="N17" s="5" t="n"/>
      <c r="O17" s="5" t="n"/>
      <c r="P17" s="3" t="n"/>
      <c r="Q17" s="2" t="n"/>
      <c r="R17" s="13">
        <f>IF(B17="","",B17-TODAY())</f>
        <v/>
      </c>
      <c r="S17" s="2" t="n"/>
      <c r="T17" s="14">
        <f>IF(A17="","",IFERROR(IF(J17="Réalisée",1,0),0))</f>
        <v/>
      </c>
      <c r="U17" s="12">
        <f>IF(D17="","",IFERROR(VLOOKUP(D17,'Paramètres'!$A$2:$B$6,2,FALSE),"Commercial non référencé"))</f>
        <v/>
      </c>
    </row>
    <row r="18">
      <c r="A18" s="2" t="n"/>
      <c r="B18" s="3" t="n"/>
      <c r="C18" s="4" t="n"/>
      <c r="D18" s="2" t="n"/>
      <c r="E18" s="5" t="n"/>
      <c r="F18" s="6" t="n"/>
      <c r="G18" s="2" t="n"/>
      <c r="H18" s="7">
        <f>IF(D18="","",IFERROR(VLOOKUP(D18,'Paramètres'!$A$2:$B$6,2,FALSE),"Région non renseignée"))</f>
        <v/>
      </c>
      <c r="I18" s="2" t="n"/>
      <c r="J18" s="2" t="n"/>
      <c r="K18" s="5" t="n"/>
      <c r="L18" s="8" t="n"/>
      <c r="M18" s="9" t="n"/>
      <c r="N18" s="5" t="n"/>
      <c r="O18" s="5" t="n"/>
      <c r="P18" s="3" t="n"/>
      <c r="Q18" s="2" t="n"/>
      <c r="R18" s="10">
        <f>IF(B18="","",B18-TODAY())</f>
        <v/>
      </c>
      <c r="S18" s="2" t="n"/>
      <c r="T18" s="11">
        <f>IF(A18="","",IFERROR(IF(J18="Réalisée",1,0),0))</f>
        <v/>
      </c>
      <c r="U18" s="7">
        <f>IF(D18="","",IFERROR(VLOOKUP(D18,'Paramètres'!$A$2:$B$6,2,FALSE),"Commercial non référencé"))</f>
        <v/>
      </c>
    </row>
    <row r="19">
      <c r="A19" s="2" t="n"/>
      <c r="B19" s="3" t="n"/>
      <c r="C19" s="4" t="n"/>
      <c r="D19" s="2" t="n"/>
      <c r="E19" s="5" t="n"/>
      <c r="F19" s="6" t="n"/>
      <c r="G19" s="2" t="n"/>
      <c r="H19" s="12">
        <f>IF(D19="","",IFERROR(VLOOKUP(D19,'Paramètres'!$A$2:$B$6,2,FALSE),"Région non renseignée"))</f>
        <v/>
      </c>
      <c r="I19" s="2" t="n"/>
      <c r="J19" s="2" t="n"/>
      <c r="K19" s="5" t="n"/>
      <c r="L19" s="8" t="n"/>
      <c r="M19" s="9" t="n"/>
      <c r="N19" s="5" t="n"/>
      <c r="O19" s="5" t="n"/>
      <c r="P19" s="3" t="n"/>
      <c r="Q19" s="2" t="n"/>
      <c r="R19" s="13">
        <f>IF(B19="","",B19-TODAY())</f>
        <v/>
      </c>
      <c r="S19" s="2" t="n"/>
      <c r="T19" s="14">
        <f>IF(A19="","",IFERROR(IF(J19="Réalisée",1,0),0))</f>
        <v/>
      </c>
      <c r="U19" s="12">
        <f>IF(D19="","",IFERROR(VLOOKUP(D19,'Paramètres'!$A$2:$B$6,2,FALSE),"Commercial non référencé"))</f>
        <v/>
      </c>
    </row>
    <row r="20">
      <c r="A20" s="2" t="n"/>
      <c r="B20" s="3" t="n"/>
      <c r="C20" s="4" t="n"/>
      <c r="D20" s="2" t="n"/>
      <c r="E20" s="5" t="n"/>
      <c r="F20" s="6" t="n"/>
      <c r="G20" s="2" t="n"/>
      <c r="H20" s="7">
        <f>IF(D20="","",IFERROR(VLOOKUP(D20,'Paramètres'!$A$2:$B$6,2,FALSE),"Région non renseignée"))</f>
        <v/>
      </c>
      <c r="I20" s="2" t="n"/>
      <c r="J20" s="2" t="n"/>
      <c r="K20" s="5" t="n"/>
      <c r="L20" s="8" t="n"/>
      <c r="M20" s="9" t="n"/>
      <c r="N20" s="5" t="n"/>
      <c r="O20" s="5" t="n"/>
      <c r="P20" s="3" t="n"/>
      <c r="Q20" s="2" t="n"/>
      <c r="R20" s="10">
        <f>IF(B20="","",B20-TODAY())</f>
        <v/>
      </c>
      <c r="S20" s="2" t="n"/>
      <c r="T20" s="11">
        <f>IF(A20="","",IFERROR(IF(J20="Réalisée",1,0),0))</f>
        <v/>
      </c>
      <c r="U20" s="7">
        <f>IF(D20="","",IFERROR(VLOOKUP(D20,'Paramètres'!$A$2:$B$6,2,FALSE),"Commercial non référencé"))</f>
        <v/>
      </c>
    </row>
    <row r="21">
      <c r="A21" s="2" t="n"/>
      <c r="B21" s="3" t="n"/>
      <c r="C21" s="4" t="n"/>
      <c r="D21" s="2" t="n"/>
      <c r="E21" s="5" t="n"/>
      <c r="F21" s="6" t="n"/>
      <c r="G21" s="2" t="n"/>
      <c r="H21" s="12">
        <f>IF(D21="","",IFERROR(VLOOKUP(D21,'Paramètres'!$A$2:$B$6,2,FALSE),"Région non renseignée"))</f>
        <v/>
      </c>
      <c r="I21" s="2" t="n"/>
      <c r="J21" s="2" t="n"/>
      <c r="K21" s="5" t="n"/>
      <c r="L21" s="8" t="n"/>
      <c r="M21" s="9" t="n"/>
      <c r="N21" s="5" t="n"/>
      <c r="O21" s="5" t="n"/>
      <c r="P21" s="3" t="n"/>
      <c r="Q21" s="2" t="n"/>
      <c r="R21" s="13">
        <f>IF(B21="","",B21-TODAY())</f>
        <v/>
      </c>
      <c r="S21" s="2" t="n"/>
      <c r="T21" s="14">
        <f>IF(A21="","",IFERROR(IF(J21="Réalisée",1,0),0))</f>
        <v/>
      </c>
      <c r="U21" s="12">
        <f>IF(D21="","",IFERROR(VLOOKUP(D21,'Paramètres'!$A$2:$B$6,2,FALSE),"Commercial non référencé"))</f>
        <v/>
      </c>
    </row>
    <row r="22">
      <c r="A22" s="2" t="n"/>
      <c r="B22" s="3" t="n"/>
      <c r="C22" s="4" t="n"/>
      <c r="D22" s="2" t="n"/>
      <c r="E22" s="5" t="n"/>
      <c r="F22" s="6" t="n"/>
      <c r="G22" s="2" t="n"/>
      <c r="H22" s="7">
        <f>IF(D22="","",IFERROR(VLOOKUP(D22,'Paramètres'!$A$2:$B$6,2,FALSE),"Région non renseignée"))</f>
        <v/>
      </c>
      <c r="I22" s="2" t="n"/>
      <c r="J22" s="2" t="n"/>
      <c r="K22" s="5" t="n"/>
      <c r="L22" s="8" t="n"/>
      <c r="M22" s="9" t="n"/>
      <c r="N22" s="5" t="n"/>
      <c r="O22" s="5" t="n"/>
      <c r="P22" s="3" t="n"/>
      <c r="Q22" s="2" t="n"/>
      <c r="R22" s="10">
        <f>IF(B22="","",B22-TODAY())</f>
        <v/>
      </c>
      <c r="S22" s="2" t="n"/>
      <c r="T22" s="11">
        <f>IF(A22="","",IFERROR(IF(J22="Réalisée",1,0),0))</f>
        <v/>
      </c>
      <c r="U22" s="7">
        <f>IF(D22="","",IFERROR(VLOOKUP(D22,'Paramètres'!$A$2:$B$6,2,FALSE),"Commercial non référencé"))</f>
        <v/>
      </c>
    </row>
    <row r="23">
      <c r="A23" s="2" t="n"/>
      <c r="B23" s="3" t="n"/>
      <c r="C23" s="4" t="n"/>
      <c r="D23" s="2" t="n"/>
      <c r="E23" s="5" t="n"/>
      <c r="F23" s="6" t="n"/>
      <c r="G23" s="2" t="n"/>
      <c r="H23" s="12">
        <f>IF(D23="","",IFERROR(VLOOKUP(D23,'Paramètres'!$A$2:$B$6,2,FALSE),"Région non renseignée"))</f>
        <v/>
      </c>
      <c r="I23" s="2" t="n"/>
      <c r="J23" s="2" t="n"/>
      <c r="K23" s="5" t="n"/>
      <c r="L23" s="8" t="n"/>
      <c r="M23" s="9" t="n"/>
      <c r="N23" s="5" t="n"/>
      <c r="O23" s="5" t="n"/>
      <c r="P23" s="3" t="n"/>
      <c r="Q23" s="2" t="n"/>
      <c r="R23" s="13">
        <f>IF(B23="","",B23-TODAY())</f>
        <v/>
      </c>
      <c r="S23" s="2" t="n"/>
      <c r="T23" s="14">
        <f>IF(A23="","",IFERROR(IF(J23="Réalisée",1,0),0))</f>
        <v/>
      </c>
      <c r="U23" s="12">
        <f>IF(D23="","",IFERROR(VLOOKUP(D23,'Paramètres'!$A$2:$B$6,2,FALSE),"Commercial non référencé"))</f>
        <v/>
      </c>
    </row>
    <row r="24">
      <c r="A24" s="2" t="n"/>
      <c r="B24" s="3" t="n"/>
      <c r="C24" s="4" t="n"/>
      <c r="D24" s="2" t="n"/>
      <c r="E24" s="5" t="n"/>
      <c r="F24" s="6" t="n"/>
      <c r="G24" s="2" t="n"/>
      <c r="H24" s="7">
        <f>IF(D24="","",IFERROR(VLOOKUP(D24,'Paramètres'!$A$2:$B$6,2,FALSE),"Région non renseignée"))</f>
        <v/>
      </c>
      <c r="I24" s="2" t="n"/>
      <c r="J24" s="2" t="n"/>
      <c r="K24" s="5" t="n"/>
      <c r="L24" s="8" t="n"/>
      <c r="M24" s="9" t="n"/>
      <c r="N24" s="5" t="n"/>
      <c r="O24" s="5" t="n"/>
      <c r="P24" s="3" t="n"/>
      <c r="Q24" s="2" t="n"/>
      <c r="R24" s="10">
        <f>IF(B24="","",B24-TODAY())</f>
        <v/>
      </c>
      <c r="S24" s="2" t="n"/>
      <c r="T24" s="11">
        <f>IF(A24="","",IFERROR(IF(J24="Réalisée",1,0),0))</f>
        <v/>
      </c>
      <c r="U24" s="7">
        <f>IF(D24="","",IFERROR(VLOOKUP(D24,'Paramètres'!$A$2:$B$6,2,FALSE),"Commercial non référencé"))</f>
        <v/>
      </c>
    </row>
    <row r="25">
      <c r="A25" s="2" t="n"/>
      <c r="B25" s="3" t="n"/>
      <c r="C25" s="4" t="n"/>
      <c r="D25" s="2" t="n"/>
      <c r="E25" s="5" t="n"/>
      <c r="F25" s="6" t="n"/>
      <c r="G25" s="2" t="n"/>
      <c r="H25" s="12">
        <f>IF(D25="","",IFERROR(VLOOKUP(D25,'Paramètres'!$A$2:$B$6,2,FALSE),"Région non renseignée"))</f>
        <v/>
      </c>
      <c r="I25" s="2" t="n"/>
      <c r="J25" s="2" t="n"/>
      <c r="K25" s="5" t="n"/>
      <c r="L25" s="8" t="n"/>
      <c r="M25" s="9" t="n"/>
      <c r="N25" s="5" t="n"/>
      <c r="O25" s="5" t="n"/>
      <c r="P25" s="3" t="n"/>
      <c r="Q25" s="2" t="n"/>
      <c r="R25" s="13">
        <f>IF(B25="","",B25-TODAY())</f>
        <v/>
      </c>
      <c r="S25" s="2" t="n"/>
      <c r="T25" s="14">
        <f>IF(A25="","",IFERROR(IF(J25="Réalisée",1,0),0))</f>
        <v/>
      </c>
      <c r="U25" s="12">
        <f>IF(D25="","",IFERROR(VLOOKUP(D25,'Paramètres'!$A$2:$B$6,2,FALSE),"Commercial non référencé"))</f>
        <v/>
      </c>
    </row>
    <row r="26">
      <c r="A26" s="2" t="n"/>
      <c r="B26" s="3" t="n"/>
      <c r="C26" s="4" t="n"/>
      <c r="D26" s="2" t="n"/>
      <c r="E26" s="5" t="n"/>
      <c r="F26" s="6" t="n"/>
      <c r="G26" s="2" t="n"/>
      <c r="H26" s="7">
        <f>IF(D26="","",IFERROR(VLOOKUP(D26,'Paramètres'!$A$2:$B$6,2,FALSE),"Région non renseignée"))</f>
        <v/>
      </c>
      <c r="I26" s="2" t="n"/>
      <c r="J26" s="2" t="n"/>
      <c r="K26" s="5" t="n"/>
      <c r="L26" s="8" t="n"/>
      <c r="M26" s="9" t="n"/>
      <c r="N26" s="5" t="n"/>
      <c r="O26" s="5" t="n"/>
      <c r="P26" s="3" t="n"/>
      <c r="Q26" s="2" t="n"/>
      <c r="R26" s="10">
        <f>IF(B26="","",B26-TODAY())</f>
        <v/>
      </c>
      <c r="S26" s="2" t="n"/>
      <c r="T26" s="11">
        <f>IF(A26="","",IFERROR(IF(J26="Réalisée",1,0),0))</f>
        <v/>
      </c>
      <c r="U26" s="7">
        <f>IF(D26="","",IFERROR(VLOOKUP(D26,'Paramètres'!$A$2:$B$6,2,FALSE),"Commercial non référencé"))</f>
        <v/>
      </c>
    </row>
    <row r="27">
      <c r="A27" s="2" t="n"/>
      <c r="B27" s="3" t="n"/>
      <c r="C27" s="4" t="n"/>
      <c r="D27" s="2" t="n"/>
      <c r="E27" s="5" t="n"/>
      <c r="F27" s="6" t="n"/>
      <c r="G27" s="2" t="n"/>
      <c r="H27" s="12">
        <f>IF(D27="","",IFERROR(VLOOKUP(D27,'Paramètres'!$A$2:$B$6,2,FALSE),"Région non renseignée"))</f>
        <v/>
      </c>
      <c r="I27" s="2" t="n"/>
      <c r="J27" s="2" t="n"/>
      <c r="K27" s="5" t="n"/>
      <c r="L27" s="8" t="n"/>
      <c r="M27" s="9" t="n"/>
      <c r="N27" s="5" t="n"/>
      <c r="O27" s="5" t="n"/>
      <c r="P27" s="3" t="n"/>
      <c r="Q27" s="2" t="n"/>
      <c r="R27" s="13">
        <f>IF(B27="","",B27-TODAY())</f>
        <v/>
      </c>
      <c r="S27" s="2" t="n"/>
      <c r="T27" s="14">
        <f>IF(A27="","",IFERROR(IF(J27="Réalisée",1,0),0))</f>
        <v/>
      </c>
      <c r="U27" s="12">
        <f>IF(D27="","",IFERROR(VLOOKUP(D27,'Paramètres'!$A$2:$B$6,2,FALSE),"Commercial non référencé"))</f>
        <v/>
      </c>
    </row>
    <row r="28">
      <c r="A28" s="2" t="n"/>
      <c r="B28" s="3" t="n"/>
      <c r="C28" s="4" t="n"/>
      <c r="D28" s="2" t="n"/>
      <c r="E28" s="5" t="n"/>
      <c r="F28" s="6" t="n"/>
      <c r="G28" s="2" t="n"/>
      <c r="H28" s="7">
        <f>IF(D28="","",IFERROR(VLOOKUP(D28,'Paramètres'!$A$2:$B$6,2,FALSE),"Région non renseignée"))</f>
        <v/>
      </c>
      <c r="I28" s="2" t="n"/>
      <c r="J28" s="2" t="n"/>
      <c r="K28" s="5" t="n"/>
      <c r="L28" s="8" t="n"/>
      <c r="M28" s="9" t="n"/>
      <c r="N28" s="5" t="n"/>
      <c r="O28" s="5" t="n"/>
      <c r="P28" s="3" t="n"/>
      <c r="Q28" s="2" t="n"/>
      <c r="R28" s="10">
        <f>IF(B28="","",B28-TODAY())</f>
        <v/>
      </c>
      <c r="S28" s="2" t="n"/>
      <c r="T28" s="11">
        <f>IF(A28="","",IFERROR(IF(J28="Réalisée",1,0),0))</f>
        <v/>
      </c>
      <c r="U28" s="7">
        <f>IF(D28="","",IFERROR(VLOOKUP(D28,'Paramètres'!$A$2:$B$6,2,FALSE),"Commercial non référencé"))</f>
        <v/>
      </c>
    </row>
    <row r="29">
      <c r="A29" s="2" t="n"/>
      <c r="B29" s="3" t="n"/>
      <c r="C29" s="4" t="n"/>
      <c r="D29" s="2" t="n"/>
      <c r="E29" s="5" t="n"/>
      <c r="F29" s="6" t="n"/>
      <c r="G29" s="2" t="n"/>
      <c r="H29" s="12">
        <f>IF(D29="","",IFERROR(VLOOKUP(D29,'Paramètres'!$A$2:$B$6,2,FALSE),"Région non renseignée"))</f>
        <v/>
      </c>
      <c r="I29" s="2" t="n"/>
      <c r="J29" s="2" t="n"/>
      <c r="K29" s="5" t="n"/>
      <c r="L29" s="8" t="n"/>
      <c r="M29" s="9" t="n"/>
      <c r="N29" s="5" t="n"/>
      <c r="O29" s="5" t="n"/>
      <c r="P29" s="3" t="n"/>
      <c r="Q29" s="2" t="n"/>
      <c r="R29" s="13">
        <f>IF(B29="","",B29-TODAY())</f>
        <v/>
      </c>
      <c r="S29" s="2" t="n"/>
      <c r="T29" s="14">
        <f>IF(A29="","",IFERROR(IF(J29="Réalisée",1,0),0))</f>
        <v/>
      </c>
      <c r="U29" s="12">
        <f>IF(D29="","",IFERROR(VLOOKUP(D29,'Paramètres'!$A$2:$B$6,2,FALSE),"Commercial non référencé"))</f>
        <v/>
      </c>
    </row>
    <row r="30">
      <c r="A30" s="2" t="n"/>
      <c r="B30" s="3" t="n"/>
      <c r="C30" s="4" t="n"/>
      <c r="D30" s="2" t="n"/>
      <c r="E30" s="5" t="n"/>
      <c r="F30" s="6" t="n"/>
      <c r="G30" s="2" t="n"/>
      <c r="H30" s="7">
        <f>IF(D30="","",IFERROR(VLOOKUP(D30,'Paramètres'!$A$2:$B$6,2,FALSE),"Région non renseignée"))</f>
        <v/>
      </c>
      <c r="I30" s="2" t="n"/>
      <c r="J30" s="2" t="n"/>
      <c r="K30" s="5" t="n"/>
      <c r="L30" s="8" t="n"/>
      <c r="M30" s="9" t="n"/>
      <c r="N30" s="5" t="n"/>
      <c r="O30" s="5" t="n"/>
      <c r="P30" s="3" t="n"/>
      <c r="Q30" s="2" t="n"/>
      <c r="R30" s="10">
        <f>IF(B30="","",B30-TODAY())</f>
        <v/>
      </c>
      <c r="S30" s="2" t="n"/>
      <c r="T30" s="11">
        <f>IF(A30="","",IFERROR(IF(J30="Réalisée",1,0),0))</f>
        <v/>
      </c>
      <c r="U30" s="7">
        <f>IF(D30="","",IFERROR(VLOOKUP(D30,'Paramètres'!$A$2:$B$6,2,FALSE),"Commercial non référencé"))</f>
        <v/>
      </c>
    </row>
    <row r="31">
      <c r="A31" s="2" t="n"/>
      <c r="B31" s="3" t="n"/>
      <c r="C31" s="4" t="n"/>
      <c r="D31" s="2" t="n"/>
      <c r="E31" s="5" t="n"/>
      <c r="F31" s="6" t="n"/>
      <c r="G31" s="2" t="n"/>
      <c r="H31" s="12">
        <f>IF(D31="","",IFERROR(VLOOKUP(D31,'Paramètres'!$A$2:$B$6,2,FALSE),"Région non renseignée"))</f>
        <v/>
      </c>
      <c r="I31" s="2" t="n"/>
      <c r="J31" s="2" t="n"/>
      <c r="K31" s="5" t="n"/>
      <c r="L31" s="8" t="n"/>
      <c r="M31" s="9" t="n"/>
      <c r="N31" s="5" t="n"/>
      <c r="O31" s="5" t="n"/>
      <c r="P31" s="3" t="n"/>
      <c r="Q31" s="2" t="n"/>
      <c r="R31" s="13">
        <f>IF(B31="","",B31-TODAY())</f>
        <v/>
      </c>
      <c r="S31" s="2" t="n"/>
      <c r="T31" s="14">
        <f>IF(A31="","",IFERROR(IF(J31="Réalisée",1,0),0))</f>
        <v/>
      </c>
      <c r="U31" s="12">
        <f>IF(D31="","",IFERROR(VLOOKUP(D31,'Paramètres'!$A$2:$B$6,2,FALSE),"Commercial non référencé"))</f>
        <v/>
      </c>
    </row>
    <row r="32">
      <c r="A32" s="2" t="n"/>
      <c r="B32" s="3" t="n"/>
      <c r="C32" s="4" t="n"/>
      <c r="D32" s="2" t="n"/>
      <c r="E32" s="5" t="n"/>
      <c r="F32" s="6" t="n"/>
      <c r="G32" s="2" t="n"/>
      <c r="H32" s="7">
        <f>IF(D32="","",IFERROR(VLOOKUP(D32,'Paramètres'!$A$2:$B$6,2,FALSE),"Région non renseignée"))</f>
        <v/>
      </c>
      <c r="I32" s="2" t="n"/>
      <c r="J32" s="2" t="n"/>
      <c r="K32" s="5" t="n"/>
      <c r="L32" s="8" t="n"/>
      <c r="M32" s="9" t="n"/>
      <c r="N32" s="5" t="n"/>
      <c r="O32" s="5" t="n"/>
      <c r="P32" s="3" t="n"/>
      <c r="Q32" s="2" t="n"/>
      <c r="R32" s="10">
        <f>IF(B32="","",B32-TODAY())</f>
        <v/>
      </c>
      <c r="S32" s="2" t="n"/>
      <c r="T32" s="11">
        <f>IF(A32="","",IFERROR(IF(J32="Réalisée",1,0),0))</f>
        <v/>
      </c>
      <c r="U32" s="7">
        <f>IF(D32="","",IFERROR(VLOOKUP(D32,'Paramètres'!$A$2:$B$6,2,FALSE),"Commercial non référencé"))</f>
        <v/>
      </c>
    </row>
    <row r="33">
      <c r="A33" s="2" t="n"/>
      <c r="B33" s="3" t="n"/>
      <c r="C33" s="4" t="n"/>
      <c r="D33" s="2" t="n"/>
      <c r="E33" s="5" t="n"/>
      <c r="F33" s="6" t="n"/>
      <c r="G33" s="2" t="n"/>
      <c r="H33" s="12">
        <f>IF(D33="","",IFERROR(VLOOKUP(D33,'Paramètres'!$A$2:$B$6,2,FALSE),"Région non renseignée"))</f>
        <v/>
      </c>
      <c r="I33" s="2" t="n"/>
      <c r="J33" s="2" t="n"/>
      <c r="K33" s="5" t="n"/>
      <c r="L33" s="8" t="n"/>
      <c r="M33" s="9" t="n"/>
      <c r="N33" s="5" t="n"/>
      <c r="O33" s="5" t="n"/>
      <c r="P33" s="3" t="n"/>
      <c r="Q33" s="2" t="n"/>
      <c r="R33" s="13">
        <f>IF(B33="","",B33-TODAY())</f>
        <v/>
      </c>
      <c r="S33" s="2" t="n"/>
      <c r="T33" s="14">
        <f>IF(A33="","",IFERROR(IF(J33="Réalisée",1,0),0))</f>
        <v/>
      </c>
      <c r="U33" s="12">
        <f>IF(D33="","",IFERROR(VLOOKUP(D33,'Paramètres'!$A$2:$B$6,2,FALSE),"Commercial non référencé"))</f>
        <v/>
      </c>
    </row>
    <row r="34">
      <c r="A34" s="2" t="n"/>
      <c r="B34" s="3" t="n"/>
      <c r="C34" s="4" t="n"/>
      <c r="D34" s="2" t="n"/>
      <c r="E34" s="5" t="n"/>
      <c r="F34" s="6" t="n"/>
      <c r="G34" s="2" t="n"/>
      <c r="H34" s="7">
        <f>IF(D34="","",IFERROR(VLOOKUP(D34,'Paramètres'!$A$2:$B$6,2,FALSE),"Région non renseignée"))</f>
        <v/>
      </c>
      <c r="I34" s="2" t="n"/>
      <c r="J34" s="2" t="n"/>
      <c r="K34" s="5" t="n"/>
      <c r="L34" s="8" t="n"/>
      <c r="M34" s="9" t="n"/>
      <c r="N34" s="5" t="n"/>
      <c r="O34" s="5" t="n"/>
      <c r="P34" s="3" t="n"/>
      <c r="Q34" s="2" t="n"/>
      <c r="R34" s="10">
        <f>IF(B34="","",B34-TODAY())</f>
        <v/>
      </c>
      <c r="S34" s="2" t="n"/>
      <c r="T34" s="11">
        <f>IF(A34="","",IFERROR(IF(J34="Réalisée",1,0),0))</f>
        <v/>
      </c>
      <c r="U34" s="7">
        <f>IF(D34="","",IFERROR(VLOOKUP(D34,'Paramètres'!$A$2:$B$6,2,FALSE),"Commercial non référencé"))</f>
        <v/>
      </c>
    </row>
    <row r="35">
      <c r="A35" s="2" t="n"/>
      <c r="B35" s="3" t="n"/>
      <c r="C35" s="4" t="n"/>
      <c r="D35" s="2" t="n"/>
      <c r="E35" s="5" t="n"/>
      <c r="F35" s="6" t="n"/>
      <c r="G35" s="2" t="n"/>
      <c r="H35" s="12">
        <f>IF(D35="","",IFERROR(VLOOKUP(D35,'Paramètres'!$A$2:$B$6,2,FALSE),"Région non renseignée"))</f>
        <v/>
      </c>
      <c r="I35" s="2" t="n"/>
      <c r="J35" s="2" t="n"/>
      <c r="K35" s="5" t="n"/>
      <c r="L35" s="8" t="n"/>
      <c r="M35" s="9" t="n"/>
      <c r="N35" s="5" t="n"/>
      <c r="O35" s="5" t="n"/>
      <c r="P35" s="3" t="n"/>
      <c r="Q35" s="2" t="n"/>
      <c r="R35" s="13">
        <f>IF(B35="","",B35-TODAY())</f>
        <v/>
      </c>
      <c r="S35" s="2" t="n"/>
      <c r="T35" s="14">
        <f>IF(A35="","",IFERROR(IF(J35="Réalisée",1,0),0))</f>
        <v/>
      </c>
      <c r="U35" s="12">
        <f>IF(D35="","",IFERROR(VLOOKUP(D35,'Paramètres'!$A$2:$B$6,2,FALSE),"Commercial non référencé"))</f>
        <v/>
      </c>
    </row>
    <row r="36">
      <c r="A36" s="2" t="n"/>
      <c r="B36" s="3" t="n"/>
      <c r="C36" s="4" t="n"/>
      <c r="D36" s="2" t="n"/>
      <c r="E36" s="5" t="n"/>
      <c r="F36" s="6" t="n"/>
      <c r="G36" s="2" t="n"/>
      <c r="H36" s="7">
        <f>IF(D36="","",IFERROR(VLOOKUP(D36,'Paramètres'!$A$2:$B$6,2,FALSE),"Région non renseignée"))</f>
        <v/>
      </c>
      <c r="I36" s="2" t="n"/>
      <c r="J36" s="2" t="n"/>
      <c r="K36" s="5" t="n"/>
      <c r="L36" s="8" t="n"/>
      <c r="M36" s="9" t="n"/>
      <c r="N36" s="5" t="n"/>
      <c r="O36" s="5" t="n"/>
      <c r="P36" s="3" t="n"/>
      <c r="Q36" s="2" t="n"/>
      <c r="R36" s="10">
        <f>IF(B36="","",B36-TODAY())</f>
        <v/>
      </c>
      <c r="S36" s="2" t="n"/>
      <c r="T36" s="11">
        <f>IF(A36="","",IFERROR(IF(J36="Réalisée",1,0),0))</f>
        <v/>
      </c>
      <c r="U36" s="7">
        <f>IF(D36="","",IFERROR(VLOOKUP(D36,'Paramètres'!$A$2:$B$6,2,FALSE),"Commercial non référencé"))</f>
        <v/>
      </c>
    </row>
    <row r="37">
      <c r="A37" s="2" t="n"/>
      <c r="B37" s="3" t="n"/>
      <c r="C37" s="4" t="n"/>
      <c r="D37" s="2" t="n"/>
      <c r="E37" s="5" t="n"/>
      <c r="F37" s="6" t="n"/>
      <c r="G37" s="2" t="n"/>
      <c r="H37" s="12">
        <f>IF(D37="","",IFERROR(VLOOKUP(D37,'Paramètres'!$A$2:$B$6,2,FALSE),"Région non renseignée"))</f>
        <v/>
      </c>
      <c r="I37" s="2" t="n"/>
      <c r="J37" s="2" t="n"/>
      <c r="K37" s="5" t="n"/>
      <c r="L37" s="8" t="n"/>
      <c r="M37" s="9" t="n"/>
      <c r="N37" s="5" t="n"/>
      <c r="O37" s="5" t="n"/>
      <c r="P37" s="3" t="n"/>
      <c r="Q37" s="2" t="n"/>
      <c r="R37" s="13">
        <f>IF(B37="","",B37-TODAY())</f>
        <v/>
      </c>
      <c r="S37" s="2" t="n"/>
      <c r="T37" s="14">
        <f>IF(A37="","",IFERROR(IF(J37="Réalisée",1,0),0))</f>
        <v/>
      </c>
      <c r="U37" s="12">
        <f>IF(D37="","",IFERROR(VLOOKUP(D37,'Paramètres'!$A$2:$B$6,2,FALSE),"Commercial non référencé"))</f>
        <v/>
      </c>
    </row>
    <row r="38">
      <c r="A38" s="2" t="n"/>
      <c r="B38" s="3" t="n"/>
      <c r="C38" s="4" t="n"/>
      <c r="D38" s="2" t="n"/>
      <c r="E38" s="5" t="n"/>
      <c r="F38" s="6" t="n"/>
      <c r="G38" s="2" t="n"/>
      <c r="H38" s="7">
        <f>IF(D38="","",IFERROR(VLOOKUP(D38,'Paramètres'!$A$2:$B$6,2,FALSE),"Région non renseignée"))</f>
        <v/>
      </c>
      <c r="I38" s="2" t="n"/>
      <c r="J38" s="2" t="n"/>
      <c r="K38" s="5" t="n"/>
      <c r="L38" s="8" t="n"/>
      <c r="M38" s="9" t="n"/>
      <c r="N38" s="5" t="n"/>
      <c r="O38" s="5" t="n"/>
      <c r="P38" s="3" t="n"/>
      <c r="Q38" s="2" t="n"/>
      <c r="R38" s="10">
        <f>IF(B38="","",B38-TODAY())</f>
        <v/>
      </c>
      <c r="S38" s="2" t="n"/>
      <c r="T38" s="11">
        <f>IF(A38="","",IFERROR(IF(J38="Réalisée",1,0),0))</f>
        <v/>
      </c>
      <c r="U38" s="7">
        <f>IF(D38="","",IFERROR(VLOOKUP(D38,'Paramètres'!$A$2:$B$6,2,FALSE),"Commercial non référencé"))</f>
        <v/>
      </c>
    </row>
    <row r="39">
      <c r="A39" s="2" t="n"/>
      <c r="B39" s="3" t="n"/>
      <c r="C39" s="4" t="n"/>
      <c r="D39" s="2" t="n"/>
      <c r="E39" s="5" t="n"/>
      <c r="F39" s="6" t="n"/>
      <c r="G39" s="2" t="n"/>
      <c r="H39" s="12">
        <f>IF(D39="","",IFERROR(VLOOKUP(D39,'Paramètres'!$A$2:$B$6,2,FALSE),"Région non renseignée"))</f>
        <v/>
      </c>
      <c r="I39" s="2" t="n"/>
      <c r="J39" s="2" t="n"/>
      <c r="K39" s="5" t="n"/>
      <c r="L39" s="8" t="n"/>
      <c r="M39" s="9" t="n"/>
      <c r="N39" s="5" t="n"/>
      <c r="O39" s="5" t="n"/>
      <c r="P39" s="3" t="n"/>
      <c r="Q39" s="2" t="n"/>
      <c r="R39" s="13">
        <f>IF(B39="","",B39-TODAY())</f>
        <v/>
      </c>
      <c r="S39" s="2" t="n"/>
      <c r="T39" s="14">
        <f>IF(A39="","",IFERROR(IF(J39="Réalisée",1,0),0))</f>
        <v/>
      </c>
      <c r="U39" s="12">
        <f>IF(D39="","",IFERROR(VLOOKUP(D39,'Paramètres'!$A$2:$B$6,2,FALSE),"Commercial non référencé"))</f>
        <v/>
      </c>
    </row>
    <row r="40">
      <c r="A40" s="2" t="n"/>
      <c r="B40" s="3" t="n"/>
      <c r="C40" s="4" t="n"/>
      <c r="D40" s="2" t="n"/>
      <c r="E40" s="5" t="n"/>
      <c r="F40" s="6" t="n"/>
      <c r="G40" s="2" t="n"/>
      <c r="H40" s="7">
        <f>IF(D40="","",IFERROR(VLOOKUP(D40,'Paramètres'!$A$2:$B$6,2,FALSE),"Région non renseignée"))</f>
        <v/>
      </c>
      <c r="I40" s="2" t="n"/>
      <c r="J40" s="2" t="n"/>
      <c r="K40" s="5" t="n"/>
      <c r="L40" s="8" t="n"/>
      <c r="M40" s="9" t="n"/>
      <c r="N40" s="5" t="n"/>
      <c r="O40" s="5" t="n"/>
      <c r="P40" s="3" t="n"/>
      <c r="Q40" s="2" t="n"/>
      <c r="R40" s="10">
        <f>IF(B40="","",B40-TODAY())</f>
        <v/>
      </c>
      <c r="S40" s="2" t="n"/>
      <c r="T40" s="11">
        <f>IF(A40="","",IFERROR(IF(J40="Réalisée",1,0),0))</f>
        <v/>
      </c>
      <c r="U40" s="7">
        <f>IF(D40="","",IFERROR(VLOOKUP(D40,'Paramètres'!$A$2:$B$6,2,FALSE),"Commercial non référencé"))</f>
        <v/>
      </c>
    </row>
    <row r="41">
      <c r="A41" s="2" t="n"/>
      <c r="B41" s="3" t="n"/>
      <c r="C41" s="4" t="n"/>
      <c r="D41" s="2" t="n"/>
      <c r="E41" s="5" t="n"/>
      <c r="F41" s="6" t="n"/>
      <c r="G41" s="2" t="n"/>
      <c r="H41" s="12">
        <f>IF(D41="","",IFERROR(VLOOKUP(D41,'Paramètres'!$A$2:$B$6,2,FALSE),"Région non renseignée"))</f>
        <v/>
      </c>
      <c r="I41" s="2" t="n"/>
      <c r="J41" s="2" t="n"/>
      <c r="K41" s="5" t="n"/>
      <c r="L41" s="8" t="n"/>
      <c r="M41" s="9" t="n"/>
      <c r="N41" s="5" t="n"/>
      <c r="O41" s="5" t="n"/>
      <c r="P41" s="3" t="n"/>
      <c r="Q41" s="2" t="n"/>
      <c r="R41" s="13">
        <f>IF(B41="","",B41-TODAY())</f>
        <v/>
      </c>
      <c r="S41" s="2" t="n"/>
      <c r="T41" s="14">
        <f>IF(A41="","",IFERROR(IF(J41="Réalisée",1,0),0))</f>
        <v/>
      </c>
      <c r="U41" s="12">
        <f>IF(D41="","",IFERROR(VLOOKUP(D41,'Paramètres'!$A$2:$B$6,2,FALSE),"Commercial non référencé"))</f>
        <v/>
      </c>
    </row>
    <row r="42">
      <c r="A42" s="2" t="n"/>
      <c r="B42" s="3" t="n"/>
      <c r="C42" s="4" t="n"/>
      <c r="D42" s="2" t="n"/>
      <c r="E42" s="5" t="n"/>
      <c r="F42" s="6" t="n"/>
      <c r="G42" s="2" t="n"/>
      <c r="H42" s="7">
        <f>IF(D42="","",IFERROR(VLOOKUP(D42,'Paramètres'!$A$2:$B$6,2,FALSE),"Région non renseignée"))</f>
        <v/>
      </c>
      <c r="I42" s="2" t="n"/>
      <c r="J42" s="2" t="n"/>
      <c r="K42" s="5" t="n"/>
      <c r="L42" s="8" t="n"/>
      <c r="M42" s="9" t="n"/>
      <c r="N42" s="5" t="n"/>
      <c r="O42" s="5" t="n"/>
      <c r="P42" s="3" t="n"/>
      <c r="Q42" s="2" t="n"/>
      <c r="R42" s="10">
        <f>IF(B42="","",B42-TODAY())</f>
        <v/>
      </c>
      <c r="S42" s="2" t="n"/>
      <c r="T42" s="11">
        <f>IF(A42="","",IFERROR(IF(J42="Réalisée",1,0),0))</f>
        <v/>
      </c>
      <c r="U42" s="7">
        <f>IF(D42="","",IFERROR(VLOOKUP(D42,'Paramètres'!$A$2:$B$6,2,FALSE),"Commercial non référencé"))</f>
        <v/>
      </c>
    </row>
    <row r="43">
      <c r="A43" s="2" t="n"/>
      <c r="B43" s="3" t="n"/>
      <c r="C43" s="4" t="n"/>
      <c r="D43" s="2" t="n"/>
      <c r="E43" s="5" t="n"/>
      <c r="F43" s="6" t="n"/>
      <c r="G43" s="2" t="n"/>
      <c r="H43" s="12">
        <f>IF(D43="","",IFERROR(VLOOKUP(D43,'Paramètres'!$A$2:$B$6,2,FALSE),"Région non renseignée"))</f>
        <v/>
      </c>
      <c r="I43" s="2" t="n"/>
      <c r="J43" s="2" t="n"/>
      <c r="K43" s="5" t="n"/>
      <c r="L43" s="8" t="n"/>
      <c r="M43" s="9" t="n"/>
      <c r="N43" s="5" t="n"/>
      <c r="O43" s="5" t="n"/>
      <c r="P43" s="3" t="n"/>
      <c r="Q43" s="2" t="n"/>
      <c r="R43" s="13">
        <f>IF(B43="","",B43-TODAY())</f>
        <v/>
      </c>
      <c r="S43" s="2" t="n"/>
      <c r="T43" s="14">
        <f>IF(A43="","",IFERROR(IF(J43="Réalisée",1,0),0))</f>
        <v/>
      </c>
      <c r="U43" s="12">
        <f>IF(D43="","",IFERROR(VLOOKUP(D43,'Paramètres'!$A$2:$B$6,2,FALSE),"Commercial non référencé"))</f>
        <v/>
      </c>
    </row>
    <row r="44">
      <c r="A44" s="2" t="n"/>
      <c r="B44" s="3" t="n"/>
      <c r="C44" s="4" t="n"/>
      <c r="D44" s="2" t="n"/>
      <c r="E44" s="5" t="n"/>
      <c r="F44" s="6" t="n"/>
      <c r="G44" s="2" t="n"/>
      <c r="H44" s="7">
        <f>IF(D44="","",IFERROR(VLOOKUP(D44,'Paramètres'!$A$2:$B$6,2,FALSE),"Région non renseignée"))</f>
        <v/>
      </c>
      <c r="I44" s="2" t="n"/>
      <c r="J44" s="2" t="n"/>
      <c r="K44" s="5" t="n"/>
      <c r="L44" s="8" t="n"/>
      <c r="M44" s="9" t="n"/>
      <c r="N44" s="5" t="n"/>
      <c r="O44" s="5" t="n"/>
      <c r="P44" s="3" t="n"/>
      <c r="Q44" s="2" t="n"/>
      <c r="R44" s="10">
        <f>IF(B44="","",B44-TODAY())</f>
        <v/>
      </c>
      <c r="S44" s="2" t="n"/>
      <c r="T44" s="11">
        <f>IF(A44="","",IFERROR(IF(J44="Réalisée",1,0),0))</f>
        <v/>
      </c>
      <c r="U44" s="7">
        <f>IF(D44="","",IFERROR(VLOOKUP(D44,'Paramètres'!$A$2:$B$6,2,FALSE),"Commercial non référencé"))</f>
        <v/>
      </c>
    </row>
    <row r="45">
      <c r="A45" s="2" t="n"/>
      <c r="B45" s="3" t="n"/>
      <c r="C45" s="4" t="n"/>
      <c r="D45" s="2" t="n"/>
      <c r="E45" s="5" t="n"/>
      <c r="F45" s="6" t="n"/>
      <c r="G45" s="2" t="n"/>
      <c r="H45" s="12">
        <f>IF(D45="","",IFERROR(VLOOKUP(D45,'Paramètres'!$A$2:$B$6,2,FALSE),"Région non renseignée"))</f>
        <v/>
      </c>
      <c r="I45" s="2" t="n"/>
      <c r="J45" s="2" t="n"/>
      <c r="K45" s="5" t="n"/>
      <c r="L45" s="8" t="n"/>
      <c r="M45" s="9" t="n"/>
      <c r="N45" s="5" t="n"/>
      <c r="O45" s="5" t="n"/>
      <c r="P45" s="3" t="n"/>
      <c r="Q45" s="2" t="n"/>
      <c r="R45" s="13">
        <f>IF(B45="","",B45-TODAY())</f>
        <v/>
      </c>
      <c r="S45" s="2" t="n"/>
      <c r="T45" s="14">
        <f>IF(A45="","",IFERROR(IF(J45="Réalisée",1,0),0))</f>
        <v/>
      </c>
      <c r="U45" s="12">
        <f>IF(D45="","",IFERROR(VLOOKUP(D45,'Paramètres'!$A$2:$B$6,2,FALSE),"Commercial non référencé"))</f>
        <v/>
      </c>
    </row>
    <row r="46">
      <c r="A46" s="2" t="n"/>
      <c r="B46" s="3" t="n"/>
      <c r="C46" s="4" t="n"/>
      <c r="D46" s="2" t="n"/>
      <c r="E46" s="5" t="n"/>
      <c r="F46" s="6" t="n"/>
      <c r="G46" s="2" t="n"/>
      <c r="H46" s="7">
        <f>IF(D46="","",IFERROR(VLOOKUP(D46,'Paramètres'!$A$2:$B$6,2,FALSE),"Région non renseignée"))</f>
        <v/>
      </c>
      <c r="I46" s="2" t="n"/>
      <c r="J46" s="2" t="n"/>
      <c r="K46" s="5" t="n"/>
      <c r="L46" s="8" t="n"/>
      <c r="M46" s="9" t="n"/>
      <c r="N46" s="5" t="n"/>
      <c r="O46" s="5" t="n"/>
      <c r="P46" s="3" t="n"/>
      <c r="Q46" s="2" t="n"/>
      <c r="R46" s="10">
        <f>IF(B46="","",B46-TODAY())</f>
        <v/>
      </c>
      <c r="S46" s="2" t="n"/>
      <c r="T46" s="11">
        <f>IF(A46="","",IFERROR(IF(J46="Réalisée",1,0),0))</f>
        <v/>
      </c>
      <c r="U46" s="7">
        <f>IF(D46="","",IFERROR(VLOOKUP(D46,'Paramètres'!$A$2:$B$6,2,FALSE),"Commercial non référencé"))</f>
        <v/>
      </c>
    </row>
    <row r="47">
      <c r="A47" s="2" t="n"/>
      <c r="B47" s="3" t="n"/>
      <c r="C47" s="4" t="n"/>
      <c r="D47" s="2" t="n"/>
      <c r="E47" s="5" t="n"/>
      <c r="F47" s="6" t="n"/>
      <c r="G47" s="2" t="n"/>
      <c r="H47" s="12">
        <f>IF(D47="","",IFERROR(VLOOKUP(D47,'Paramètres'!$A$2:$B$6,2,FALSE),"Région non renseignée"))</f>
        <v/>
      </c>
      <c r="I47" s="2" t="n"/>
      <c r="J47" s="2" t="n"/>
      <c r="K47" s="5" t="n"/>
      <c r="L47" s="8" t="n"/>
      <c r="M47" s="9" t="n"/>
      <c r="N47" s="5" t="n"/>
      <c r="O47" s="5" t="n"/>
      <c r="P47" s="3" t="n"/>
      <c r="Q47" s="2" t="n"/>
      <c r="R47" s="13">
        <f>IF(B47="","",B47-TODAY())</f>
        <v/>
      </c>
      <c r="S47" s="2" t="n"/>
      <c r="T47" s="14">
        <f>IF(A47="","",IFERROR(IF(J47="Réalisée",1,0),0))</f>
        <v/>
      </c>
      <c r="U47" s="12">
        <f>IF(D47="","",IFERROR(VLOOKUP(D47,'Paramètres'!$A$2:$B$6,2,FALSE),"Commercial non référencé"))</f>
        <v/>
      </c>
    </row>
    <row r="48">
      <c r="A48" s="2" t="n"/>
      <c r="B48" s="3" t="n"/>
      <c r="C48" s="4" t="n"/>
      <c r="D48" s="2" t="n"/>
      <c r="E48" s="5" t="n"/>
      <c r="F48" s="6" t="n"/>
      <c r="G48" s="2" t="n"/>
      <c r="H48" s="7">
        <f>IF(D48="","",IFERROR(VLOOKUP(D48,'Paramètres'!$A$2:$B$6,2,FALSE),"Région non renseignée"))</f>
        <v/>
      </c>
      <c r="I48" s="2" t="n"/>
      <c r="J48" s="2" t="n"/>
      <c r="K48" s="5" t="n"/>
      <c r="L48" s="8" t="n"/>
      <c r="M48" s="9" t="n"/>
      <c r="N48" s="5" t="n"/>
      <c r="O48" s="5" t="n"/>
      <c r="P48" s="3" t="n"/>
      <c r="Q48" s="2" t="n"/>
      <c r="R48" s="10">
        <f>IF(B48="","",B48-TODAY())</f>
        <v/>
      </c>
      <c r="S48" s="2" t="n"/>
      <c r="T48" s="11">
        <f>IF(A48="","",IFERROR(IF(J48="Réalisée",1,0),0))</f>
        <v/>
      </c>
      <c r="U48" s="7">
        <f>IF(D48="","",IFERROR(VLOOKUP(D48,'Paramètres'!$A$2:$B$6,2,FALSE),"Commercial non référencé"))</f>
        <v/>
      </c>
    </row>
    <row r="49">
      <c r="A49" s="2" t="n"/>
      <c r="B49" s="3" t="n"/>
      <c r="C49" s="4" t="n"/>
      <c r="D49" s="2" t="n"/>
      <c r="E49" s="5" t="n"/>
      <c r="F49" s="6" t="n"/>
      <c r="G49" s="2" t="n"/>
      <c r="H49" s="12">
        <f>IF(D49="","",IFERROR(VLOOKUP(D49,'Paramètres'!$A$2:$B$6,2,FALSE),"Région non renseignée"))</f>
        <v/>
      </c>
      <c r="I49" s="2" t="n"/>
      <c r="J49" s="2" t="n"/>
      <c r="K49" s="5" t="n"/>
      <c r="L49" s="8" t="n"/>
      <c r="M49" s="9" t="n"/>
      <c r="N49" s="5" t="n"/>
      <c r="O49" s="5" t="n"/>
      <c r="P49" s="3" t="n"/>
      <c r="Q49" s="2" t="n"/>
      <c r="R49" s="13">
        <f>IF(B49="","",B49-TODAY())</f>
        <v/>
      </c>
      <c r="S49" s="2" t="n"/>
      <c r="T49" s="14">
        <f>IF(A49="","",IFERROR(IF(J49="Réalisée",1,0),0))</f>
        <v/>
      </c>
      <c r="U49" s="12">
        <f>IF(D49="","",IFERROR(VLOOKUP(D49,'Paramètres'!$A$2:$B$6,2,FALSE),"Commercial non référencé"))</f>
        <v/>
      </c>
    </row>
    <row r="50">
      <c r="A50" s="2" t="n"/>
      <c r="B50" s="3" t="n"/>
      <c r="C50" s="4" t="n"/>
      <c r="D50" s="2" t="n"/>
      <c r="E50" s="5" t="n"/>
      <c r="F50" s="6" t="n"/>
      <c r="G50" s="2" t="n"/>
      <c r="H50" s="7">
        <f>IF(D50="","",IFERROR(VLOOKUP(D50,'Paramètres'!$A$2:$B$6,2,FALSE),"Région non renseignée"))</f>
        <v/>
      </c>
      <c r="I50" s="2" t="n"/>
      <c r="J50" s="2" t="n"/>
      <c r="K50" s="5" t="n"/>
      <c r="L50" s="8" t="n"/>
      <c r="M50" s="9" t="n"/>
      <c r="N50" s="5" t="n"/>
      <c r="O50" s="5" t="n"/>
      <c r="P50" s="3" t="n"/>
      <c r="Q50" s="2" t="n"/>
      <c r="R50" s="10">
        <f>IF(B50="","",B50-TODAY())</f>
        <v/>
      </c>
      <c r="S50" s="2" t="n"/>
      <c r="T50" s="11">
        <f>IF(A50="","",IFERROR(IF(J50="Réalisée",1,0),0))</f>
        <v/>
      </c>
      <c r="U50" s="7">
        <f>IF(D50="","",IFERROR(VLOOKUP(D50,'Paramètres'!$A$2:$B$6,2,FALSE),"Commercial non référencé"))</f>
        <v/>
      </c>
    </row>
    <row r="51">
      <c r="A51" s="2" t="n"/>
      <c r="B51" s="3" t="n"/>
      <c r="C51" s="4" t="n"/>
      <c r="D51" s="2" t="n"/>
      <c r="E51" s="5" t="n"/>
      <c r="F51" s="6" t="n"/>
      <c r="G51" s="2" t="n"/>
      <c r="H51" s="12">
        <f>IF(D51="","",IFERROR(VLOOKUP(D51,'Paramètres'!$A$2:$B$6,2,FALSE),"Région non renseignée"))</f>
        <v/>
      </c>
      <c r="I51" s="2" t="n"/>
      <c r="J51" s="2" t="n"/>
      <c r="K51" s="5" t="n"/>
      <c r="L51" s="8" t="n"/>
      <c r="M51" s="9" t="n"/>
      <c r="N51" s="5" t="n"/>
      <c r="O51" s="5" t="n"/>
      <c r="P51" s="3" t="n"/>
      <c r="Q51" s="2" t="n"/>
      <c r="R51" s="13">
        <f>IF(B51="","",B51-TODAY())</f>
        <v/>
      </c>
      <c r="S51" s="2" t="n"/>
      <c r="T51" s="14">
        <f>IF(A51="","",IFERROR(IF(J51="Réalisée",1,0),0))</f>
        <v/>
      </c>
      <c r="U51" s="12">
        <f>IF(D51="","",IFERROR(VLOOKUP(D51,'Paramètres'!$A$2:$B$6,2,FALSE),"Commercial non référencé"))</f>
        <v/>
      </c>
    </row>
    <row r="52">
      <c r="A52" s="2" t="n"/>
      <c r="B52" s="3" t="n"/>
      <c r="C52" s="4" t="n"/>
      <c r="D52" s="2" t="n"/>
      <c r="E52" s="5" t="n"/>
      <c r="F52" s="6" t="n"/>
      <c r="G52" s="2" t="n"/>
      <c r="H52" s="7">
        <f>IF(D52="","",IFERROR(VLOOKUP(D52,'Paramètres'!$A$2:$B$6,2,FALSE),"Région non renseignée"))</f>
        <v/>
      </c>
      <c r="I52" s="2" t="n"/>
      <c r="J52" s="2" t="n"/>
      <c r="K52" s="5" t="n"/>
      <c r="L52" s="8" t="n"/>
      <c r="M52" s="9" t="n"/>
      <c r="N52" s="5" t="n"/>
      <c r="O52" s="5" t="n"/>
      <c r="P52" s="3" t="n"/>
      <c r="Q52" s="2" t="n"/>
      <c r="R52" s="10">
        <f>IF(B52="","",B52-TODAY())</f>
        <v/>
      </c>
      <c r="S52" s="2" t="n"/>
      <c r="T52" s="11">
        <f>IF(A52="","",IFERROR(IF(J52="Réalisée",1,0),0))</f>
        <v/>
      </c>
      <c r="U52" s="7">
        <f>IF(D52="","",IFERROR(VLOOKUP(D52,'Paramètres'!$A$2:$B$6,2,FALSE),"Commercial non référencé"))</f>
        <v/>
      </c>
    </row>
    <row r="53">
      <c r="A53" s="2" t="n"/>
      <c r="B53" s="3" t="n"/>
      <c r="C53" s="4" t="n"/>
      <c r="D53" s="2" t="n"/>
      <c r="E53" s="5" t="n"/>
      <c r="F53" s="6" t="n"/>
      <c r="G53" s="2" t="n"/>
      <c r="H53" s="12">
        <f>IF(D53="","",IFERROR(VLOOKUP(D53,'Paramètres'!$A$2:$B$6,2,FALSE),"Région non renseignée"))</f>
        <v/>
      </c>
      <c r="I53" s="2" t="n"/>
      <c r="J53" s="2" t="n"/>
      <c r="K53" s="5" t="n"/>
      <c r="L53" s="8" t="n"/>
      <c r="M53" s="9" t="n"/>
      <c r="N53" s="5" t="n"/>
      <c r="O53" s="5" t="n"/>
      <c r="P53" s="3" t="n"/>
      <c r="Q53" s="2" t="n"/>
      <c r="R53" s="13">
        <f>IF(B53="","",B53-TODAY())</f>
        <v/>
      </c>
      <c r="S53" s="2" t="n"/>
      <c r="T53" s="14">
        <f>IF(A53="","",IFERROR(IF(J53="Réalisée",1,0),0))</f>
        <v/>
      </c>
      <c r="U53" s="12">
        <f>IF(D53="","",IFERROR(VLOOKUP(D53,'Paramètres'!$A$2:$B$6,2,FALSE),"Commercial non référencé"))</f>
        <v/>
      </c>
    </row>
    <row r="54">
      <c r="A54" s="2" t="n"/>
      <c r="B54" s="3" t="n"/>
      <c r="C54" s="4" t="n"/>
      <c r="D54" s="2" t="n"/>
      <c r="E54" s="5" t="n"/>
      <c r="F54" s="6" t="n"/>
      <c r="G54" s="2" t="n"/>
      <c r="H54" s="7">
        <f>IF(D54="","",IFERROR(VLOOKUP(D54,'Paramètres'!$A$2:$B$6,2,FALSE),"Région non renseignée"))</f>
        <v/>
      </c>
      <c r="I54" s="2" t="n"/>
      <c r="J54" s="2" t="n"/>
      <c r="K54" s="5" t="n"/>
      <c r="L54" s="8" t="n"/>
      <c r="M54" s="9" t="n"/>
      <c r="N54" s="5" t="n"/>
      <c r="O54" s="5" t="n"/>
      <c r="P54" s="3" t="n"/>
      <c r="Q54" s="2" t="n"/>
      <c r="R54" s="10">
        <f>IF(B54="","",B54-TODAY())</f>
        <v/>
      </c>
      <c r="S54" s="2" t="n"/>
      <c r="T54" s="11">
        <f>IF(A54="","",IFERROR(IF(J54="Réalisée",1,0),0))</f>
        <v/>
      </c>
      <c r="U54" s="7">
        <f>IF(D54="","",IFERROR(VLOOKUP(D54,'Paramètres'!$A$2:$B$6,2,FALSE),"Commercial non référencé"))</f>
        <v/>
      </c>
    </row>
    <row r="55">
      <c r="A55" s="2" t="n"/>
      <c r="B55" s="3" t="n"/>
      <c r="C55" s="4" t="n"/>
      <c r="D55" s="2" t="n"/>
      <c r="E55" s="5" t="n"/>
      <c r="F55" s="6" t="n"/>
      <c r="G55" s="2" t="n"/>
      <c r="H55" s="12">
        <f>IF(D55="","",IFERROR(VLOOKUP(D55,'Paramètres'!$A$2:$B$6,2,FALSE),"Région non renseignée"))</f>
        <v/>
      </c>
      <c r="I55" s="2" t="n"/>
      <c r="J55" s="2" t="n"/>
      <c r="K55" s="5" t="n"/>
      <c r="L55" s="8" t="n"/>
      <c r="M55" s="9" t="n"/>
      <c r="N55" s="5" t="n"/>
      <c r="O55" s="5" t="n"/>
      <c r="P55" s="3" t="n"/>
      <c r="Q55" s="2" t="n"/>
      <c r="R55" s="13">
        <f>IF(B55="","",B55-TODAY())</f>
        <v/>
      </c>
      <c r="S55" s="2" t="n"/>
      <c r="T55" s="14">
        <f>IF(A55="","",IFERROR(IF(J55="Réalisée",1,0),0))</f>
        <v/>
      </c>
      <c r="U55" s="12">
        <f>IF(D55="","",IFERROR(VLOOKUP(D55,'Paramètres'!$A$2:$B$6,2,FALSE),"Commercial non référencé"))</f>
        <v/>
      </c>
    </row>
    <row r="56">
      <c r="A56" s="2" t="n"/>
      <c r="B56" s="3" t="n"/>
      <c r="C56" s="4" t="n"/>
      <c r="D56" s="2" t="n"/>
      <c r="E56" s="5" t="n"/>
      <c r="F56" s="6" t="n"/>
      <c r="G56" s="2" t="n"/>
      <c r="H56" s="7">
        <f>IF(D56="","",IFERROR(VLOOKUP(D56,'Paramètres'!$A$2:$B$6,2,FALSE),"Région non renseignée"))</f>
        <v/>
      </c>
      <c r="I56" s="2" t="n"/>
      <c r="J56" s="2" t="n"/>
      <c r="K56" s="5" t="n"/>
      <c r="L56" s="8" t="n"/>
      <c r="M56" s="9" t="n"/>
      <c r="N56" s="5" t="n"/>
      <c r="O56" s="5" t="n"/>
      <c r="P56" s="3" t="n"/>
      <c r="Q56" s="2" t="n"/>
      <c r="R56" s="10">
        <f>IF(B56="","",B56-TODAY())</f>
        <v/>
      </c>
      <c r="S56" s="2" t="n"/>
      <c r="T56" s="11">
        <f>IF(A56="","",IFERROR(IF(J56="Réalisée",1,0),0))</f>
        <v/>
      </c>
      <c r="U56" s="7">
        <f>IF(D56="","",IFERROR(VLOOKUP(D56,'Paramètres'!$A$2:$B$6,2,FALSE),"Commercial non référencé"))</f>
        <v/>
      </c>
    </row>
    <row r="57">
      <c r="A57" s="2" t="n"/>
      <c r="B57" s="3" t="n"/>
      <c r="C57" s="4" t="n"/>
      <c r="D57" s="2" t="n"/>
      <c r="E57" s="5" t="n"/>
      <c r="F57" s="6" t="n"/>
      <c r="G57" s="2" t="n"/>
      <c r="H57" s="12">
        <f>IF(D57="","",IFERROR(VLOOKUP(D57,'Paramètres'!$A$2:$B$6,2,FALSE),"Région non renseignée"))</f>
        <v/>
      </c>
      <c r="I57" s="2" t="n"/>
      <c r="J57" s="2" t="n"/>
      <c r="K57" s="5" t="n"/>
      <c r="L57" s="8" t="n"/>
      <c r="M57" s="9" t="n"/>
      <c r="N57" s="5" t="n"/>
      <c r="O57" s="5" t="n"/>
      <c r="P57" s="3" t="n"/>
      <c r="Q57" s="2" t="n"/>
      <c r="R57" s="13">
        <f>IF(B57="","",B57-TODAY())</f>
        <v/>
      </c>
      <c r="S57" s="2" t="n"/>
      <c r="T57" s="14">
        <f>IF(A57="","",IFERROR(IF(J57="Réalisée",1,0),0))</f>
        <v/>
      </c>
      <c r="U57" s="12">
        <f>IF(D57="","",IFERROR(VLOOKUP(D57,'Paramètres'!$A$2:$B$6,2,FALSE),"Commercial non référencé"))</f>
        <v/>
      </c>
    </row>
    <row r="58">
      <c r="A58" s="2" t="n"/>
      <c r="B58" s="3" t="n"/>
      <c r="C58" s="4" t="n"/>
      <c r="D58" s="2" t="n"/>
      <c r="E58" s="5" t="n"/>
      <c r="F58" s="6" t="n"/>
      <c r="G58" s="2" t="n"/>
      <c r="H58" s="7">
        <f>IF(D58="","",IFERROR(VLOOKUP(D58,'Paramètres'!$A$2:$B$6,2,FALSE),"Région non renseignée"))</f>
        <v/>
      </c>
      <c r="I58" s="2" t="n"/>
      <c r="J58" s="2" t="n"/>
      <c r="K58" s="5" t="n"/>
      <c r="L58" s="8" t="n"/>
      <c r="M58" s="9" t="n"/>
      <c r="N58" s="5" t="n"/>
      <c r="O58" s="5" t="n"/>
      <c r="P58" s="3" t="n"/>
      <c r="Q58" s="2" t="n"/>
      <c r="R58" s="10">
        <f>IF(B58="","",B58-TODAY())</f>
        <v/>
      </c>
      <c r="S58" s="2" t="n"/>
      <c r="T58" s="11">
        <f>IF(A58="","",IFERROR(IF(J58="Réalisée",1,0),0))</f>
        <v/>
      </c>
      <c r="U58" s="7">
        <f>IF(D58="","",IFERROR(VLOOKUP(D58,'Paramètres'!$A$2:$B$6,2,FALSE),"Commercial non référencé"))</f>
        <v/>
      </c>
    </row>
    <row r="59">
      <c r="A59" s="2" t="n"/>
      <c r="B59" s="3" t="n"/>
      <c r="C59" s="4" t="n"/>
      <c r="D59" s="2" t="n"/>
      <c r="E59" s="5" t="n"/>
      <c r="F59" s="6" t="n"/>
      <c r="G59" s="2" t="n"/>
      <c r="H59" s="12">
        <f>IF(D59="","",IFERROR(VLOOKUP(D59,'Paramètres'!$A$2:$B$6,2,FALSE),"Région non renseignée"))</f>
        <v/>
      </c>
      <c r="I59" s="2" t="n"/>
      <c r="J59" s="2" t="n"/>
      <c r="K59" s="5" t="n"/>
      <c r="L59" s="8" t="n"/>
      <c r="M59" s="9" t="n"/>
      <c r="N59" s="5" t="n"/>
      <c r="O59" s="5" t="n"/>
      <c r="P59" s="3" t="n"/>
      <c r="Q59" s="2" t="n"/>
      <c r="R59" s="13">
        <f>IF(B59="","",B59-TODAY())</f>
        <v/>
      </c>
      <c r="S59" s="2" t="n"/>
      <c r="T59" s="14">
        <f>IF(A59="","",IFERROR(IF(J59="Réalisée",1,0),0))</f>
        <v/>
      </c>
      <c r="U59" s="12">
        <f>IF(D59="","",IFERROR(VLOOKUP(D59,'Paramètres'!$A$2:$B$6,2,FALSE),"Commercial non référencé"))</f>
        <v/>
      </c>
    </row>
    <row r="60">
      <c r="A60" s="2" t="n"/>
      <c r="B60" s="3" t="n"/>
      <c r="C60" s="4" t="n"/>
      <c r="D60" s="2" t="n"/>
      <c r="E60" s="5" t="n"/>
      <c r="F60" s="6" t="n"/>
      <c r="G60" s="2" t="n"/>
      <c r="H60" s="7">
        <f>IF(D60="","",IFERROR(VLOOKUP(D60,'Paramètres'!$A$2:$B$6,2,FALSE),"Région non renseignée"))</f>
        <v/>
      </c>
      <c r="I60" s="2" t="n"/>
      <c r="J60" s="2" t="n"/>
      <c r="K60" s="5" t="n"/>
      <c r="L60" s="8" t="n"/>
      <c r="M60" s="9" t="n"/>
      <c r="N60" s="5" t="n"/>
      <c r="O60" s="5" t="n"/>
      <c r="P60" s="3" t="n"/>
      <c r="Q60" s="2" t="n"/>
      <c r="R60" s="10">
        <f>IF(B60="","",B60-TODAY())</f>
        <v/>
      </c>
      <c r="S60" s="2" t="n"/>
      <c r="T60" s="11">
        <f>IF(A60="","",IFERROR(IF(J60="Réalisée",1,0),0))</f>
        <v/>
      </c>
      <c r="U60" s="7">
        <f>IF(D60="","",IFERROR(VLOOKUP(D60,'Paramètres'!$A$2:$B$6,2,FALSE),"Commercial non référencé"))</f>
        <v/>
      </c>
    </row>
    <row r="61">
      <c r="A61" s="2" t="n"/>
      <c r="B61" s="3" t="n"/>
      <c r="C61" s="4" t="n"/>
      <c r="D61" s="2" t="n"/>
      <c r="E61" s="5" t="n"/>
      <c r="F61" s="6" t="n"/>
      <c r="G61" s="2" t="n"/>
      <c r="H61" s="12">
        <f>IF(D61="","",IFERROR(VLOOKUP(D61,'Paramètres'!$A$2:$B$6,2,FALSE),"Région non renseignée"))</f>
        <v/>
      </c>
      <c r="I61" s="2" t="n"/>
      <c r="J61" s="2" t="n"/>
      <c r="K61" s="5" t="n"/>
      <c r="L61" s="8" t="n"/>
      <c r="M61" s="9" t="n"/>
      <c r="N61" s="5" t="n"/>
      <c r="O61" s="5" t="n"/>
      <c r="P61" s="3" t="n"/>
      <c r="Q61" s="2" t="n"/>
      <c r="R61" s="13">
        <f>IF(B61="","",B61-TODAY())</f>
        <v/>
      </c>
      <c r="S61" s="2" t="n"/>
      <c r="T61" s="14">
        <f>IF(A61="","",IFERROR(IF(J61="Réalisée",1,0),0))</f>
        <v/>
      </c>
      <c r="U61" s="12">
        <f>IF(D61="","",IFERROR(VLOOKUP(D61,'Paramètres'!$A$2:$B$6,2,FALSE),"Commercial non référencé"))</f>
        <v/>
      </c>
    </row>
    <row r="62">
      <c r="A62" s="2" t="n"/>
      <c r="B62" s="3" t="n"/>
      <c r="C62" s="4" t="n"/>
      <c r="D62" s="2" t="n"/>
      <c r="E62" s="5" t="n"/>
      <c r="F62" s="6" t="n"/>
      <c r="G62" s="2" t="n"/>
      <c r="H62" s="7">
        <f>IF(D62="","",IFERROR(VLOOKUP(D62,'Paramètres'!$A$2:$B$6,2,FALSE),"Région non renseignée"))</f>
        <v/>
      </c>
      <c r="I62" s="2" t="n"/>
      <c r="J62" s="2" t="n"/>
      <c r="K62" s="5" t="n"/>
      <c r="L62" s="8" t="n"/>
      <c r="M62" s="9" t="n"/>
      <c r="N62" s="5" t="n"/>
      <c r="O62" s="5" t="n"/>
      <c r="P62" s="3" t="n"/>
      <c r="Q62" s="2" t="n"/>
      <c r="R62" s="10">
        <f>IF(B62="","",B62-TODAY())</f>
        <v/>
      </c>
      <c r="S62" s="2" t="n"/>
      <c r="T62" s="11">
        <f>IF(A62="","",IFERROR(IF(J62="Réalisée",1,0),0))</f>
        <v/>
      </c>
      <c r="U62" s="7">
        <f>IF(D62="","",IFERROR(VLOOKUP(D62,'Paramètres'!$A$2:$B$6,2,FALSE),"Commercial non référencé"))</f>
        <v/>
      </c>
    </row>
    <row r="63">
      <c r="A63" s="2" t="n"/>
      <c r="B63" s="3" t="n"/>
      <c r="C63" s="4" t="n"/>
      <c r="D63" s="2" t="n"/>
      <c r="E63" s="5" t="n"/>
      <c r="F63" s="6" t="n"/>
      <c r="G63" s="2" t="n"/>
      <c r="H63" s="12">
        <f>IF(D63="","",IFERROR(VLOOKUP(D63,'Paramètres'!$A$2:$B$6,2,FALSE),"Région non renseignée"))</f>
        <v/>
      </c>
      <c r="I63" s="2" t="n"/>
      <c r="J63" s="2" t="n"/>
      <c r="K63" s="5" t="n"/>
      <c r="L63" s="8" t="n"/>
      <c r="M63" s="9" t="n"/>
      <c r="N63" s="5" t="n"/>
      <c r="O63" s="5" t="n"/>
      <c r="P63" s="3" t="n"/>
      <c r="Q63" s="2" t="n"/>
      <c r="R63" s="13">
        <f>IF(B63="","",B63-TODAY())</f>
        <v/>
      </c>
      <c r="S63" s="2" t="n"/>
      <c r="T63" s="14">
        <f>IF(A63="","",IFERROR(IF(J63="Réalisée",1,0),0))</f>
        <v/>
      </c>
      <c r="U63" s="12">
        <f>IF(D63="","",IFERROR(VLOOKUP(D63,'Paramètres'!$A$2:$B$6,2,FALSE),"Commercial non référencé"))</f>
        <v/>
      </c>
    </row>
    <row r="64">
      <c r="A64" s="2" t="n"/>
      <c r="B64" s="3" t="n"/>
      <c r="C64" s="4" t="n"/>
      <c r="D64" s="2" t="n"/>
      <c r="E64" s="5" t="n"/>
      <c r="F64" s="6" t="n"/>
      <c r="G64" s="2" t="n"/>
      <c r="H64" s="7">
        <f>IF(D64="","",IFERROR(VLOOKUP(D64,'Paramètres'!$A$2:$B$6,2,FALSE),"Région non renseignée"))</f>
        <v/>
      </c>
      <c r="I64" s="2" t="n"/>
      <c r="J64" s="2" t="n"/>
      <c r="K64" s="5" t="n"/>
      <c r="L64" s="8" t="n"/>
      <c r="M64" s="9" t="n"/>
      <c r="N64" s="5" t="n"/>
      <c r="O64" s="5" t="n"/>
      <c r="P64" s="3" t="n"/>
      <c r="Q64" s="2" t="n"/>
      <c r="R64" s="10">
        <f>IF(B64="","",B64-TODAY())</f>
        <v/>
      </c>
      <c r="S64" s="2" t="n"/>
      <c r="T64" s="11">
        <f>IF(A64="","",IFERROR(IF(J64="Réalisée",1,0),0))</f>
        <v/>
      </c>
      <c r="U64" s="7">
        <f>IF(D64="","",IFERROR(VLOOKUP(D64,'Paramètres'!$A$2:$B$6,2,FALSE),"Commercial non référencé"))</f>
        <v/>
      </c>
    </row>
    <row r="65">
      <c r="A65" s="2" t="n"/>
      <c r="B65" s="3" t="n"/>
      <c r="C65" s="4" t="n"/>
      <c r="D65" s="2" t="n"/>
      <c r="E65" s="5" t="n"/>
      <c r="F65" s="6" t="n"/>
      <c r="G65" s="2" t="n"/>
      <c r="H65" s="12">
        <f>IF(D65="","",IFERROR(VLOOKUP(D65,'Paramètres'!$A$2:$B$6,2,FALSE),"Région non renseignée"))</f>
        <v/>
      </c>
      <c r="I65" s="2" t="n"/>
      <c r="J65" s="2" t="n"/>
      <c r="K65" s="5" t="n"/>
      <c r="L65" s="8" t="n"/>
      <c r="M65" s="9" t="n"/>
      <c r="N65" s="5" t="n"/>
      <c r="O65" s="5" t="n"/>
      <c r="P65" s="3" t="n"/>
      <c r="Q65" s="2" t="n"/>
      <c r="R65" s="13">
        <f>IF(B65="","",B65-TODAY())</f>
        <v/>
      </c>
      <c r="S65" s="2" t="n"/>
      <c r="T65" s="14">
        <f>IF(A65="","",IFERROR(IF(J65="Réalisée",1,0),0))</f>
        <v/>
      </c>
      <c r="U65" s="12">
        <f>IF(D65="","",IFERROR(VLOOKUP(D65,'Paramètres'!$A$2:$B$6,2,FALSE),"Commercial non référencé"))</f>
        <v/>
      </c>
    </row>
    <row r="66">
      <c r="A66" s="2" t="n"/>
      <c r="B66" s="3" t="n"/>
      <c r="C66" s="4" t="n"/>
      <c r="D66" s="2" t="n"/>
      <c r="E66" s="5" t="n"/>
      <c r="F66" s="6" t="n"/>
      <c r="G66" s="2" t="n"/>
      <c r="H66" s="7">
        <f>IF(D66="","",IFERROR(VLOOKUP(D66,'Paramètres'!$A$2:$B$6,2,FALSE),"Région non renseignée"))</f>
        <v/>
      </c>
      <c r="I66" s="2" t="n"/>
      <c r="J66" s="2" t="n"/>
      <c r="K66" s="5" t="n"/>
      <c r="L66" s="8" t="n"/>
      <c r="M66" s="9" t="n"/>
      <c r="N66" s="5" t="n"/>
      <c r="O66" s="5" t="n"/>
      <c r="P66" s="3" t="n"/>
      <c r="Q66" s="2" t="n"/>
      <c r="R66" s="10">
        <f>IF(B66="","",B66-TODAY())</f>
        <v/>
      </c>
      <c r="S66" s="2" t="n"/>
      <c r="T66" s="11">
        <f>IF(A66="","",IFERROR(IF(J66="Réalisée",1,0),0))</f>
        <v/>
      </c>
      <c r="U66" s="7">
        <f>IF(D66="","",IFERROR(VLOOKUP(D66,'Paramètres'!$A$2:$B$6,2,FALSE),"Commercial non référencé"))</f>
        <v/>
      </c>
    </row>
    <row r="67">
      <c r="A67" s="2" t="n"/>
      <c r="B67" s="3" t="n"/>
      <c r="C67" s="4" t="n"/>
      <c r="D67" s="2" t="n"/>
      <c r="E67" s="5" t="n"/>
      <c r="F67" s="6" t="n"/>
      <c r="G67" s="2" t="n"/>
      <c r="H67" s="12">
        <f>IF(D67="","",IFERROR(VLOOKUP(D67,'Paramètres'!$A$2:$B$6,2,FALSE),"Région non renseignée"))</f>
        <v/>
      </c>
      <c r="I67" s="2" t="n"/>
      <c r="J67" s="2" t="n"/>
      <c r="K67" s="5" t="n"/>
      <c r="L67" s="8" t="n"/>
      <c r="M67" s="9" t="n"/>
      <c r="N67" s="5" t="n"/>
      <c r="O67" s="5" t="n"/>
      <c r="P67" s="3" t="n"/>
      <c r="Q67" s="2" t="n"/>
      <c r="R67" s="13">
        <f>IF(B67="","",B67-TODAY())</f>
        <v/>
      </c>
      <c r="S67" s="2" t="n"/>
      <c r="T67" s="14">
        <f>IF(A67="","",IFERROR(IF(J67="Réalisée",1,0),0))</f>
        <v/>
      </c>
      <c r="U67" s="12">
        <f>IF(D67="","",IFERROR(VLOOKUP(D67,'Paramètres'!$A$2:$B$6,2,FALSE),"Commercial non référencé"))</f>
        <v/>
      </c>
    </row>
    <row r="68">
      <c r="A68" s="2" t="n"/>
      <c r="B68" s="3" t="n"/>
      <c r="C68" s="4" t="n"/>
      <c r="D68" s="2" t="n"/>
      <c r="E68" s="5" t="n"/>
      <c r="F68" s="6" t="n"/>
      <c r="G68" s="2" t="n"/>
      <c r="H68" s="7">
        <f>IF(D68="","",IFERROR(VLOOKUP(D68,'Paramètres'!$A$2:$B$6,2,FALSE),"Région non renseignée"))</f>
        <v/>
      </c>
      <c r="I68" s="2" t="n"/>
      <c r="J68" s="2" t="n"/>
      <c r="K68" s="5" t="n"/>
      <c r="L68" s="8" t="n"/>
      <c r="M68" s="9" t="n"/>
      <c r="N68" s="5" t="n"/>
      <c r="O68" s="5" t="n"/>
      <c r="P68" s="3" t="n"/>
      <c r="Q68" s="2" t="n"/>
      <c r="R68" s="10">
        <f>IF(B68="","",B68-TODAY())</f>
        <v/>
      </c>
      <c r="S68" s="2" t="n"/>
      <c r="T68" s="11">
        <f>IF(A68="","",IFERROR(IF(J68="Réalisée",1,0),0))</f>
        <v/>
      </c>
      <c r="U68" s="7">
        <f>IF(D68="","",IFERROR(VLOOKUP(D68,'Paramètres'!$A$2:$B$6,2,FALSE),"Commercial non référencé"))</f>
        <v/>
      </c>
    </row>
    <row r="69">
      <c r="A69" s="2" t="n"/>
      <c r="B69" s="3" t="n"/>
      <c r="C69" s="4" t="n"/>
      <c r="D69" s="2" t="n"/>
      <c r="E69" s="5" t="n"/>
      <c r="F69" s="6" t="n"/>
      <c r="G69" s="2" t="n"/>
      <c r="H69" s="12">
        <f>IF(D69="","",IFERROR(VLOOKUP(D69,'Paramètres'!$A$2:$B$6,2,FALSE),"Région non renseignée"))</f>
        <v/>
      </c>
      <c r="I69" s="2" t="n"/>
      <c r="J69" s="2" t="n"/>
      <c r="K69" s="5" t="n"/>
      <c r="L69" s="8" t="n"/>
      <c r="M69" s="9" t="n"/>
      <c r="N69" s="5" t="n"/>
      <c r="O69" s="5" t="n"/>
      <c r="P69" s="3" t="n"/>
      <c r="Q69" s="2" t="n"/>
      <c r="R69" s="13">
        <f>IF(B69="","",B69-TODAY())</f>
        <v/>
      </c>
      <c r="S69" s="2" t="n"/>
      <c r="T69" s="14">
        <f>IF(A69="","",IFERROR(IF(J69="Réalisée",1,0),0))</f>
        <v/>
      </c>
      <c r="U69" s="12">
        <f>IF(D69="","",IFERROR(VLOOKUP(D69,'Paramètres'!$A$2:$B$6,2,FALSE),"Commercial non référencé"))</f>
        <v/>
      </c>
    </row>
    <row r="70">
      <c r="A70" s="2" t="n"/>
      <c r="B70" s="3" t="n"/>
      <c r="C70" s="4" t="n"/>
      <c r="D70" s="2" t="n"/>
      <c r="E70" s="5" t="n"/>
      <c r="F70" s="6" t="n"/>
      <c r="G70" s="2" t="n"/>
      <c r="H70" s="7">
        <f>IF(D70="","",IFERROR(VLOOKUP(D70,'Paramètres'!$A$2:$B$6,2,FALSE),"Région non renseignée"))</f>
        <v/>
      </c>
      <c r="I70" s="2" t="n"/>
      <c r="J70" s="2" t="n"/>
      <c r="K70" s="5" t="n"/>
      <c r="L70" s="8" t="n"/>
      <c r="M70" s="9" t="n"/>
      <c r="N70" s="5" t="n"/>
      <c r="O70" s="5" t="n"/>
      <c r="P70" s="3" t="n"/>
      <c r="Q70" s="2" t="n"/>
      <c r="R70" s="10">
        <f>IF(B70="","",B70-TODAY())</f>
        <v/>
      </c>
      <c r="S70" s="2" t="n"/>
      <c r="T70" s="11">
        <f>IF(A70="","",IFERROR(IF(J70="Réalisée",1,0),0))</f>
        <v/>
      </c>
      <c r="U70" s="7">
        <f>IF(D70="","",IFERROR(VLOOKUP(D70,'Paramètres'!$A$2:$B$6,2,FALSE),"Commercial non référencé"))</f>
        <v/>
      </c>
    </row>
    <row r="71">
      <c r="A71" s="2" t="n"/>
      <c r="B71" s="3" t="n"/>
      <c r="C71" s="4" t="n"/>
      <c r="D71" s="2" t="n"/>
      <c r="E71" s="5" t="n"/>
      <c r="F71" s="6" t="n"/>
      <c r="G71" s="2" t="n"/>
      <c r="H71" s="12">
        <f>IF(D71="","",IFERROR(VLOOKUP(D71,'Paramètres'!$A$2:$B$6,2,FALSE),"Région non renseignée"))</f>
        <v/>
      </c>
      <c r="I71" s="2" t="n"/>
      <c r="J71" s="2" t="n"/>
      <c r="K71" s="5" t="n"/>
      <c r="L71" s="8" t="n"/>
      <c r="M71" s="9" t="n"/>
      <c r="N71" s="5" t="n"/>
      <c r="O71" s="5" t="n"/>
      <c r="P71" s="3" t="n"/>
      <c r="Q71" s="2" t="n"/>
      <c r="R71" s="13">
        <f>IF(B71="","",B71-TODAY())</f>
        <v/>
      </c>
      <c r="S71" s="2" t="n"/>
      <c r="T71" s="14">
        <f>IF(A71="","",IFERROR(IF(J71="Réalisée",1,0),0))</f>
        <v/>
      </c>
      <c r="U71" s="12">
        <f>IF(D71="","",IFERROR(VLOOKUP(D71,'Paramètres'!$A$2:$B$6,2,FALSE),"Commercial non référencé"))</f>
        <v/>
      </c>
    </row>
    <row r="72">
      <c r="A72" s="2" t="n"/>
      <c r="B72" s="3" t="n"/>
      <c r="C72" s="4" t="n"/>
      <c r="D72" s="2" t="n"/>
      <c r="E72" s="5" t="n"/>
      <c r="F72" s="6" t="n"/>
      <c r="G72" s="2" t="n"/>
      <c r="H72" s="7">
        <f>IF(D72="","",IFERROR(VLOOKUP(D72,'Paramètres'!$A$2:$B$6,2,FALSE),"Région non renseignée"))</f>
        <v/>
      </c>
      <c r="I72" s="2" t="n"/>
      <c r="J72" s="2" t="n"/>
      <c r="K72" s="5" t="n"/>
      <c r="L72" s="8" t="n"/>
      <c r="M72" s="9" t="n"/>
      <c r="N72" s="5" t="n"/>
      <c r="O72" s="5" t="n"/>
      <c r="P72" s="3" t="n"/>
      <c r="Q72" s="2" t="n"/>
      <c r="R72" s="10">
        <f>IF(B72="","",B72-TODAY())</f>
        <v/>
      </c>
      <c r="S72" s="2" t="n"/>
      <c r="T72" s="11">
        <f>IF(A72="","",IFERROR(IF(J72="Réalisée",1,0),0))</f>
        <v/>
      </c>
      <c r="U72" s="7">
        <f>IF(D72="","",IFERROR(VLOOKUP(D72,'Paramètres'!$A$2:$B$6,2,FALSE),"Commercial non référencé"))</f>
        <v/>
      </c>
    </row>
    <row r="73">
      <c r="A73" s="2" t="n"/>
      <c r="B73" s="3" t="n"/>
      <c r="C73" s="4" t="n"/>
      <c r="D73" s="2" t="n"/>
      <c r="E73" s="5" t="n"/>
      <c r="F73" s="6" t="n"/>
      <c r="G73" s="2" t="n"/>
      <c r="H73" s="12">
        <f>IF(D73="","",IFERROR(VLOOKUP(D73,'Paramètres'!$A$2:$B$6,2,FALSE),"Région non renseignée"))</f>
        <v/>
      </c>
      <c r="I73" s="2" t="n"/>
      <c r="J73" s="2" t="n"/>
      <c r="K73" s="5" t="n"/>
      <c r="L73" s="8" t="n"/>
      <c r="M73" s="9" t="n"/>
      <c r="N73" s="5" t="n"/>
      <c r="O73" s="5" t="n"/>
      <c r="P73" s="3" t="n"/>
      <c r="Q73" s="2" t="n"/>
      <c r="R73" s="13">
        <f>IF(B73="","",B73-TODAY())</f>
        <v/>
      </c>
      <c r="S73" s="2" t="n"/>
      <c r="T73" s="14">
        <f>IF(A73="","",IFERROR(IF(J73="Réalisée",1,0),0))</f>
        <v/>
      </c>
      <c r="U73" s="12">
        <f>IF(D73="","",IFERROR(VLOOKUP(D73,'Paramètres'!$A$2:$B$6,2,FALSE),"Commercial non référencé"))</f>
        <v/>
      </c>
    </row>
    <row r="74">
      <c r="A74" s="2" t="n"/>
      <c r="B74" s="3" t="n"/>
      <c r="C74" s="4" t="n"/>
      <c r="D74" s="2" t="n"/>
      <c r="E74" s="5" t="n"/>
      <c r="F74" s="6" t="n"/>
      <c r="G74" s="2" t="n"/>
      <c r="H74" s="7">
        <f>IF(D74="","",IFERROR(VLOOKUP(D74,'Paramètres'!$A$2:$B$6,2,FALSE),"Région non renseignée"))</f>
        <v/>
      </c>
      <c r="I74" s="2" t="n"/>
      <c r="J74" s="2" t="n"/>
      <c r="K74" s="5" t="n"/>
      <c r="L74" s="8" t="n"/>
      <c r="M74" s="9" t="n"/>
      <c r="N74" s="5" t="n"/>
      <c r="O74" s="5" t="n"/>
      <c r="P74" s="3" t="n"/>
      <c r="Q74" s="2" t="n"/>
      <c r="R74" s="10">
        <f>IF(B74="","",B74-TODAY())</f>
        <v/>
      </c>
      <c r="S74" s="2" t="n"/>
      <c r="T74" s="11">
        <f>IF(A74="","",IFERROR(IF(J74="Réalisée",1,0),0))</f>
        <v/>
      </c>
      <c r="U74" s="7">
        <f>IF(D74="","",IFERROR(VLOOKUP(D74,'Paramètres'!$A$2:$B$6,2,FALSE),"Commercial non référencé"))</f>
        <v/>
      </c>
    </row>
    <row r="75">
      <c r="A75" s="2" t="n"/>
      <c r="B75" s="3" t="n"/>
      <c r="C75" s="4" t="n"/>
      <c r="D75" s="2" t="n"/>
      <c r="E75" s="5" t="n"/>
      <c r="F75" s="6" t="n"/>
      <c r="G75" s="2" t="n"/>
      <c r="H75" s="12">
        <f>IF(D75="","",IFERROR(VLOOKUP(D75,'Paramètres'!$A$2:$B$6,2,FALSE),"Région non renseignée"))</f>
        <v/>
      </c>
      <c r="I75" s="2" t="n"/>
      <c r="J75" s="2" t="n"/>
      <c r="K75" s="5" t="n"/>
      <c r="L75" s="8" t="n"/>
      <c r="M75" s="9" t="n"/>
      <c r="N75" s="5" t="n"/>
      <c r="O75" s="5" t="n"/>
      <c r="P75" s="3" t="n"/>
      <c r="Q75" s="2" t="n"/>
      <c r="R75" s="13">
        <f>IF(B75="","",B75-TODAY())</f>
        <v/>
      </c>
      <c r="S75" s="2" t="n"/>
      <c r="T75" s="14">
        <f>IF(A75="","",IFERROR(IF(J75="Réalisée",1,0),0))</f>
        <v/>
      </c>
      <c r="U75" s="12">
        <f>IF(D75="","",IFERROR(VLOOKUP(D75,'Paramètres'!$A$2:$B$6,2,FALSE),"Commercial non référencé"))</f>
        <v/>
      </c>
    </row>
    <row r="76">
      <c r="A76" s="2" t="n"/>
      <c r="B76" s="3" t="n"/>
      <c r="C76" s="4" t="n"/>
      <c r="D76" s="2" t="n"/>
      <c r="E76" s="5" t="n"/>
      <c r="F76" s="6" t="n"/>
      <c r="G76" s="2" t="n"/>
      <c r="H76" s="7">
        <f>IF(D76="","",IFERROR(VLOOKUP(D76,'Paramètres'!$A$2:$B$6,2,FALSE),"Région non renseignée"))</f>
        <v/>
      </c>
      <c r="I76" s="2" t="n"/>
      <c r="J76" s="2" t="n"/>
      <c r="K76" s="5" t="n"/>
      <c r="L76" s="8" t="n"/>
      <c r="M76" s="9" t="n"/>
      <c r="N76" s="5" t="n"/>
      <c r="O76" s="5" t="n"/>
      <c r="P76" s="3" t="n"/>
      <c r="Q76" s="2" t="n"/>
      <c r="R76" s="10">
        <f>IF(B76="","",B76-TODAY())</f>
        <v/>
      </c>
      <c r="S76" s="2" t="n"/>
      <c r="T76" s="11">
        <f>IF(A76="","",IFERROR(IF(J76="Réalisée",1,0),0))</f>
        <v/>
      </c>
      <c r="U76" s="7">
        <f>IF(D76="","",IFERROR(VLOOKUP(D76,'Paramètres'!$A$2:$B$6,2,FALSE),"Commercial non référencé"))</f>
        <v/>
      </c>
    </row>
    <row r="77">
      <c r="A77" s="2" t="n"/>
      <c r="B77" s="3" t="n"/>
      <c r="C77" s="4" t="n"/>
      <c r="D77" s="2" t="n"/>
      <c r="E77" s="5" t="n"/>
      <c r="F77" s="6" t="n"/>
      <c r="G77" s="2" t="n"/>
      <c r="H77" s="12">
        <f>IF(D77="","",IFERROR(VLOOKUP(D77,'Paramètres'!$A$2:$B$6,2,FALSE),"Région non renseignée"))</f>
        <v/>
      </c>
      <c r="I77" s="2" t="n"/>
      <c r="J77" s="2" t="n"/>
      <c r="K77" s="5" t="n"/>
      <c r="L77" s="8" t="n"/>
      <c r="M77" s="9" t="n"/>
      <c r="N77" s="5" t="n"/>
      <c r="O77" s="5" t="n"/>
      <c r="P77" s="3" t="n"/>
      <c r="Q77" s="2" t="n"/>
      <c r="R77" s="13">
        <f>IF(B77="","",B77-TODAY())</f>
        <v/>
      </c>
      <c r="S77" s="2" t="n"/>
      <c r="T77" s="14">
        <f>IF(A77="","",IFERROR(IF(J77="Réalisée",1,0),0))</f>
        <v/>
      </c>
      <c r="U77" s="12">
        <f>IF(D77="","",IFERROR(VLOOKUP(D77,'Paramètres'!$A$2:$B$6,2,FALSE),"Commercial non référencé"))</f>
        <v/>
      </c>
    </row>
    <row r="78">
      <c r="A78" s="2" t="n"/>
      <c r="B78" s="3" t="n"/>
      <c r="C78" s="4" t="n"/>
      <c r="D78" s="2" t="n"/>
      <c r="E78" s="5" t="n"/>
      <c r="F78" s="6" t="n"/>
      <c r="G78" s="2" t="n"/>
      <c r="H78" s="7">
        <f>IF(D78="","",IFERROR(VLOOKUP(D78,'Paramètres'!$A$2:$B$6,2,FALSE),"Région non renseignée"))</f>
        <v/>
      </c>
      <c r="I78" s="2" t="n"/>
      <c r="J78" s="2" t="n"/>
      <c r="K78" s="5" t="n"/>
      <c r="L78" s="8" t="n"/>
      <c r="M78" s="9" t="n"/>
      <c r="N78" s="5" t="n"/>
      <c r="O78" s="5" t="n"/>
      <c r="P78" s="3" t="n"/>
      <c r="Q78" s="2" t="n"/>
      <c r="R78" s="10">
        <f>IF(B78="","",B78-TODAY())</f>
        <v/>
      </c>
      <c r="S78" s="2" t="n"/>
      <c r="T78" s="11">
        <f>IF(A78="","",IFERROR(IF(J78="Réalisée",1,0),0))</f>
        <v/>
      </c>
      <c r="U78" s="7">
        <f>IF(D78="","",IFERROR(VLOOKUP(D78,'Paramètres'!$A$2:$B$6,2,FALSE),"Commercial non référencé"))</f>
        <v/>
      </c>
    </row>
    <row r="79">
      <c r="A79" s="2" t="n"/>
      <c r="B79" s="3" t="n"/>
      <c r="C79" s="4" t="n"/>
      <c r="D79" s="2" t="n"/>
      <c r="E79" s="5" t="n"/>
      <c r="F79" s="6" t="n"/>
      <c r="G79" s="2" t="n"/>
      <c r="H79" s="12">
        <f>IF(D79="","",IFERROR(VLOOKUP(D79,'Paramètres'!$A$2:$B$6,2,FALSE),"Région non renseignée"))</f>
        <v/>
      </c>
      <c r="I79" s="2" t="n"/>
      <c r="J79" s="2" t="n"/>
      <c r="K79" s="5" t="n"/>
      <c r="L79" s="8" t="n"/>
      <c r="M79" s="9" t="n"/>
      <c r="N79" s="5" t="n"/>
      <c r="O79" s="5" t="n"/>
      <c r="P79" s="3" t="n"/>
      <c r="Q79" s="2" t="n"/>
      <c r="R79" s="13">
        <f>IF(B79="","",B79-TODAY())</f>
        <v/>
      </c>
      <c r="S79" s="2" t="n"/>
      <c r="T79" s="14">
        <f>IF(A79="","",IFERROR(IF(J79="Réalisée",1,0),0))</f>
        <v/>
      </c>
      <c r="U79" s="12">
        <f>IF(D79="","",IFERROR(VLOOKUP(D79,'Paramètres'!$A$2:$B$6,2,FALSE),"Commercial non référencé"))</f>
        <v/>
      </c>
    </row>
    <row r="80">
      <c r="A80" s="2" t="n"/>
      <c r="B80" s="3" t="n"/>
      <c r="C80" s="4" t="n"/>
      <c r="D80" s="2" t="n"/>
      <c r="E80" s="5" t="n"/>
      <c r="F80" s="6" t="n"/>
      <c r="G80" s="2" t="n"/>
      <c r="H80" s="7">
        <f>IF(D80="","",IFERROR(VLOOKUP(D80,'Paramètres'!$A$2:$B$6,2,FALSE),"Région non renseignée"))</f>
        <v/>
      </c>
      <c r="I80" s="2" t="n"/>
      <c r="J80" s="2" t="n"/>
      <c r="K80" s="5" t="n"/>
      <c r="L80" s="8" t="n"/>
      <c r="M80" s="9" t="n"/>
      <c r="N80" s="5" t="n"/>
      <c r="O80" s="5" t="n"/>
      <c r="P80" s="3" t="n"/>
      <c r="Q80" s="2" t="n"/>
      <c r="R80" s="10">
        <f>IF(B80="","",B80-TODAY())</f>
        <v/>
      </c>
      <c r="S80" s="2" t="n"/>
      <c r="T80" s="11">
        <f>IF(A80="","",IFERROR(IF(J80="Réalisée",1,0),0))</f>
        <v/>
      </c>
      <c r="U80" s="7">
        <f>IF(D80="","",IFERROR(VLOOKUP(D80,'Paramètres'!$A$2:$B$6,2,FALSE),"Commercial non référencé"))</f>
        <v/>
      </c>
    </row>
    <row r="81">
      <c r="A81" s="2" t="n"/>
      <c r="B81" s="3" t="n"/>
      <c r="C81" s="4" t="n"/>
      <c r="D81" s="2" t="n"/>
      <c r="E81" s="5" t="n"/>
      <c r="F81" s="6" t="n"/>
      <c r="G81" s="2" t="n"/>
      <c r="H81" s="12">
        <f>IF(D81="","",IFERROR(VLOOKUP(D81,'Paramètres'!$A$2:$B$6,2,FALSE),"Région non renseignée"))</f>
        <v/>
      </c>
      <c r="I81" s="2" t="n"/>
      <c r="J81" s="2" t="n"/>
      <c r="K81" s="5" t="n"/>
      <c r="L81" s="8" t="n"/>
      <c r="M81" s="9" t="n"/>
      <c r="N81" s="5" t="n"/>
      <c r="O81" s="5" t="n"/>
      <c r="P81" s="3" t="n"/>
      <c r="Q81" s="2" t="n"/>
      <c r="R81" s="13">
        <f>IF(B81="","",B81-TODAY())</f>
        <v/>
      </c>
      <c r="S81" s="2" t="n"/>
      <c r="T81" s="14">
        <f>IF(A81="","",IFERROR(IF(J81="Réalisée",1,0),0))</f>
        <v/>
      </c>
      <c r="U81" s="12">
        <f>IF(D81="","",IFERROR(VLOOKUP(D81,'Paramètres'!$A$2:$B$6,2,FALSE),"Commercial non référencé"))</f>
        <v/>
      </c>
    </row>
    <row r="82">
      <c r="A82" s="2" t="n"/>
      <c r="B82" s="3" t="n"/>
      <c r="C82" s="4" t="n"/>
      <c r="D82" s="2" t="n"/>
      <c r="E82" s="5" t="n"/>
      <c r="F82" s="6" t="n"/>
      <c r="G82" s="2" t="n"/>
      <c r="H82" s="7">
        <f>IF(D82="","",IFERROR(VLOOKUP(D82,'Paramètres'!$A$2:$B$6,2,FALSE),"Région non renseignée"))</f>
        <v/>
      </c>
      <c r="I82" s="2" t="n"/>
      <c r="J82" s="2" t="n"/>
      <c r="K82" s="5" t="n"/>
      <c r="L82" s="8" t="n"/>
      <c r="M82" s="9" t="n"/>
      <c r="N82" s="5" t="n"/>
      <c r="O82" s="5" t="n"/>
      <c r="P82" s="3" t="n"/>
      <c r="Q82" s="2" t="n"/>
      <c r="R82" s="10">
        <f>IF(B82="","",B82-TODAY())</f>
        <v/>
      </c>
      <c r="S82" s="2" t="n"/>
      <c r="T82" s="11">
        <f>IF(A82="","",IFERROR(IF(J82="Réalisée",1,0),0))</f>
        <v/>
      </c>
      <c r="U82" s="7">
        <f>IF(D82="","",IFERROR(VLOOKUP(D82,'Paramètres'!$A$2:$B$6,2,FALSE),"Commercial non référencé"))</f>
        <v/>
      </c>
    </row>
    <row r="83">
      <c r="A83" s="2" t="n"/>
      <c r="B83" s="3" t="n"/>
      <c r="C83" s="4" t="n"/>
      <c r="D83" s="2" t="n"/>
      <c r="E83" s="5" t="n"/>
      <c r="F83" s="6" t="n"/>
      <c r="G83" s="2" t="n"/>
      <c r="H83" s="12">
        <f>IF(D83="","",IFERROR(VLOOKUP(D83,'Paramètres'!$A$2:$B$6,2,FALSE),"Région non renseignée"))</f>
        <v/>
      </c>
      <c r="I83" s="2" t="n"/>
      <c r="J83" s="2" t="n"/>
      <c r="K83" s="5" t="n"/>
      <c r="L83" s="8" t="n"/>
      <c r="M83" s="9" t="n"/>
      <c r="N83" s="5" t="n"/>
      <c r="O83" s="5" t="n"/>
      <c r="P83" s="3" t="n"/>
      <c r="Q83" s="2" t="n"/>
      <c r="R83" s="13">
        <f>IF(B83="","",B83-TODAY())</f>
        <v/>
      </c>
      <c r="S83" s="2" t="n"/>
      <c r="T83" s="14">
        <f>IF(A83="","",IFERROR(IF(J83="Réalisée",1,0),0))</f>
        <v/>
      </c>
      <c r="U83" s="12">
        <f>IF(D83="","",IFERROR(VLOOKUP(D83,'Paramètres'!$A$2:$B$6,2,FALSE),"Commercial non référencé"))</f>
        <v/>
      </c>
    </row>
    <row r="84">
      <c r="A84" s="2" t="n"/>
      <c r="B84" s="3" t="n"/>
      <c r="C84" s="4" t="n"/>
      <c r="D84" s="2" t="n"/>
      <c r="E84" s="5" t="n"/>
      <c r="F84" s="6" t="n"/>
      <c r="G84" s="2" t="n"/>
      <c r="H84" s="7">
        <f>IF(D84="","",IFERROR(VLOOKUP(D84,'Paramètres'!$A$2:$B$6,2,FALSE),"Région non renseignée"))</f>
        <v/>
      </c>
      <c r="I84" s="2" t="n"/>
      <c r="J84" s="2" t="n"/>
      <c r="K84" s="5" t="n"/>
      <c r="L84" s="8" t="n"/>
      <c r="M84" s="9" t="n"/>
      <c r="N84" s="5" t="n"/>
      <c r="O84" s="5" t="n"/>
      <c r="P84" s="3" t="n"/>
      <c r="Q84" s="2" t="n"/>
      <c r="R84" s="10">
        <f>IF(B84="","",B84-TODAY())</f>
        <v/>
      </c>
      <c r="S84" s="2" t="n"/>
      <c r="T84" s="11">
        <f>IF(A84="","",IFERROR(IF(J84="Réalisée",1,0),0))</f>
        <v/>
      </c>
      <c r="U84" s="7">
        <f>IF(D84="","",IFERROR(VLOOKUP(D84,'Paramètres'!$A$2:$B$6,2,FALSE),"Commercial non référencé"))</f>
        <v/>
      </c>
    </row>
    <row r="85">
      <c r="A85" s="2" t="n"/>
      <c r="B85" s="3" t="n"/>
      <c r="C85" s="4" t="n"/>
      <c r="D85" s="2" t="n"/>
      <c r="E85" s="5" t="n"/>
      <c r="F85" s="6" t="n"/>
      <c r="G85" s="2" t="n"/>
      <c r="H85" s="12">
        <f>IF(D85="","",IFERROR(VLOOKUP(D85,'Paramètres'!$A$2:$B$6,2,FALSE),"Région non renseignée"))</f>
        <v/>
      </c>
      <c r="I85" s="2" t="n"/>
      <c r="J85" s="2" t="n"/>
      <c r="K85" s="5" t="n"/>
      <c r="L85" s="8" t="n"/>
      <c r="M85" s="9" t="n"/>
      <c r="N85" s="5" t="n"/>
      <c r="O85" s="5" t="n"/>
      <c r="P85" s="3" t="n"/>
      <c r="Q85" s="2" t="n"/>
      <c r="R85" s="13">
        <f>IF(B85="","",B85-TODAY())</f>
        <v/>
      </c>
      <c r="S85" s="2" t="n"/>
      <c r="T85" s="14">
        <f>IF(A85="","",IFERROR(IF(J85="Réalisée",1,0),0))</f>
        <v/>
      </c>
      <c r="U85" s="12">
        <f>IF(D85="","",IFERROR(VLOOKUP(D85,'Paramètres'!$A$2:$B$6,2,FALSE),"Commercial non référencé"))</f>
        <v/>
      </c>
    </row>
    <row r="86">
      <c r="A86" s="2" t="n"/>
      <c r="B86" s="3" t="n"/>
      <c r="C86" s="4" t="n"/>
      <c r="D86" s="2" t="n"/>
      <c r="E86" s="5" t="n"/>
      <c r="F86" s="6" t="n"/>
      <c r="G86" s="2" t="n"/>
      <c r="H86" s="7">
        <f>IF(D86="","",IFERROR(VLOOKUP(D86,'Paramètres'!$A$2:$B$6,2,FALSE),"Région non renseignée"))</f>
        <v/>
      </c>
      <c r="I86" s="2" t="n"/>
      <c r="J86" s="2" t="n"/>
      <c r="K86" s="5" t="n"/>
      <c r="L86" s="8" t="n"/>
      <c r="M86" s="9" t="n"/>
      <c r="N86" s="5" t="n"/>
      <c r="O86" s="5" t="n"/>
      <c r="P86" s="3" t="n"/>
      <c r="Q86" s="2" t="n"/>
      <c r="R86" s="10">
        <f>IF(B86="","",B86-TODAY())</f>
        <v/>
      </c>
      <c r="S86" s="2" t="n"/>
      <c r="T86" s="11">
        <f>IF(A86="","",IFERROR(IF(J86="Réalisée",1,0),0))</f>
        <v/>
      </c>
      <c r="U86" s="7">
        <f>IF(D86="","",IFERROR(VLOOKUP(D86,'Paramètres'!$A$2:$B$6,2,FALSE),"Commercial non référencé"))</f>
        <v/>
      </c>
    </row>
    <row r="87">
      <c r="A87" s="2" t="n"/>
      <c r="B87" s="3" t="n"/>
      <c r="C87" s="4" t="n"/>
      <c r="D87" s="2" t="n"/>
      <c r="E87" s="5" t="n"/>
      <c r="F87" s="6" t="n"/>
      <c r="G87" s="2" t="n"/>
      <c r="H87" s="12">
        <f>IF(D87="","",IFERROR(VLOOKUP(D87,'Paramètres'!$A$2:$B$6,2,FALSE),"Région non renseignée"))</f>
        <v/>
      </c>
      <c r="I87" s="2" t="n"/>
      <c r="J87" s="2" t="n"/>
      <c r="K87" s="5" t="n"/>
      <c r="L87" s="8" t="n"/>
      <c r="M87" s="9" t="n"/>
      <c r="N87" s="5" t="n"/>
      <c r="O87" s="5" t="n"/>
      <c r="P87" s="3" t="n"/>
      <c r="Q87" s="2" t="n"/>
      <c r="R87" s="13">
        <f>IF(B87="","",B87-TODAY())</f>
        <v/>
      </c>
      <c r="S87" s="2" t="n"/>
      <c r="T87" s="14">
        <f>IF(A87="","",IFERROR(IF(J87="Réalisée",1,0),0))</f>
        <v/>
      </c>
      <c r="U87" s="12">
        <f>IF(D87="","",IFERROR(VLOOKUP(D87,'Paramètres'!$A$2:$B$6,2,FALSE),"Commercial non référencé"))</f>
        <v/>
      </c>
    </row>
    <row r="88">
      <c r="A88" s="2" t="n"/>
      <c r="B88" s="3" t="n"/>
      <c r="C88" s="4" t="n"/>
      <c r="D88" s="2" t="n"/>
      <c r="E88" s="5" t="n"/>
      <c r="F88" s="6" t="n"/>
      <c r="G88" s="2" t="n"/>
      <c r="H88" s="7">
        <f>IF(D88="","",IFERROR(VLOOKUP(D88,'Paramètres'!$A$2:$B$6,2,FALSE),"Région non renseignée"))</f>
        <v/>
      </c>
      <c r="I88" s="2" t="n"/>
      <c r="J88" s="2" t="n"/>
      <c r="K88" s="5" t="n"/>
      <c r="L88" s="8" t="n"/>
      <c r="M88" s="9" t="n"/>
      <c r="N88" s="5" t="n"/>
      <c r="O88" s="5" t="n"/>
      <c r="P88" s="3" t="n"/>
      <c r="Q88" s="2" t="n"/>
      <c r="R88" s="10">
        <f>IF(B88="","",B88-TODAY())</f>
        <v/>
      </c>
      <c r="S88" s="2" t="n"/>
      <c r="T88" s="11">
        <f>IF(A88="","",IFERROR(IF(J88="Réalisée",1,0),0))</f>
        <v/>
      </c>
      <c r="U88" s="7">
        <f>IF(D88="","",IFERROR(VLOOKUP(D88,'Paramètres'!$A$2:$B$6,2,FALSE),"Commercial non référencé"))</f>
        <v/>
      </c>
    </row>
    <row r="89">
      <c r="A89" s="2" t="n"/>
      <c r="B89" s="3" t="n"/>
      <c r="C89" s="4" t="n"/>
      <c r="D89" s="2" t="n"/>
      <c r="E89" s="5" t="n"/>
      <c r="F89" s="6" t="n"/>
      <c r="G89" s="2" t="n"/>
      <c r="H89" s="12">
        <f>IF(D89="","",IFERROR(VLOOKUP(D89,'Paramètres'!$A$2:$B$6,2,FALSE),"Région non renseignée"))</f>
        <v/>
      </c>
      <c r="I89" s="2" t="n"/>
      <c r="J89" s="2" t="n"/>
      <c r="K89" s="5" t="n"/>
      <c r="L89" s="8" t="n"/>
      <c r="M89" s="9" t="n"/>
      <c r="N89" s="5" t="n"/>
      <c r="O89" s="5" t="n"/>
      <c r="P89" s="3" t="n"/>
      <c r="Q89" s="2" t="n"/>
      <c r="R89" s="13">
        <f>IF(B89="","",B89-TODAY())</f>
        <v/>
      </c>
      <c r="S89" s="2" t="n"/>
      <c r="T89" s="14">
        <f>IF(A89="","",IFERROR(IF(J89="Réalisée",1,0),0))</f>
        <v/>
      </c>
      <c r="U89" s="12">
        <f>IF(D89="","",IFERROR(VLOOKUP(D89,'Paramètres'!$A$2:$B$6,2,FALSE),"Commercial non référencé"))</f>
        <v/>
      </c>
    </row>
    <row r="90">
      <c r="A90" s="2" t="n"/>
      <c r="B90" s="3" t="n"/>
      <c r="C90" s="4" t="n"/>
      <c r="D90" s="2" t="n"/>
      <c r="E90" s="5" t="n"/>
      <c r="F90" s="6" t="n"/>
      <c r="G90" s="2" t="n"/>
      <c r="H90" s="7">
        <f>IF(D90="","",IFERROR(VLOOKUP(D90,'Paramètres'!$A$2:$B$6,2,FALSE),"Région non renseignée"))</f>
        <v/>
      </c>
      <c r="I90" s="2" t="n"/>
      <c r="J90" s="2" t="n"/>
      <c r="K90" s="5" t="n"/>
      <c r="L90" s="8" t="n"/>
      <c r="M90" s="9" t="n"/>
      <c r="N90" s="5" t="n"/>
      <c r="O90" s="5" t="n"/>
      <c r="P90" s="3" t="n"/>
      <c r="Q90" s="2" t="n"/>
      <c r="R90" s="10">
        <f>IF(B90="","",B90-TODAY())</f>
        <v/>
      </c>
      <c r="S90" s="2" t="n"/>
      <c r="T90" s="11">
        <f>IF(A90="","",IFERROR(IF(J90="Réalisée",1,0),0))</f>
        <v/>
      </c>
      <c r="U90" s="7">
        <f>IF(D90="","",IFERROR(VLOOKUP(D90,'Paramètres'!$A$2:$B$6,2,FALSE),"Commercial non référencé"))</f>
        <v/>
      </c>
    </row>
    <row r="91">
      <c r="A91" s="2" t="n"/>
      <c r="B91" s="3" t="n"/>
      <c r="C91" s="4" t="n"/>
      <c r="D91" s="2" t="n"/>
      <c r="E91" s="5" t="n"/>
      <c r="F91" s="6" t="n"/>
      <c r="G91" s="2" t="n"/>
      <c r="H91" s="12">
        <f>IF(D91="","",IFERROR(VLOOKUP(D91,'Paramètres'!$A$2:$B$6,2,FALSE),"Région non renseignée"))</f>
        <v/>
      </c>
      <c r="I91" s="2" t="n"/>
      <c r="J91" s="2" t="n"/>
      <c r="K91" s="5" t="n"/>
      <c r="L91" s="8" t="n"/>
      <c r="M91" s="9" t="n"/>
      <c r="N91" s="5" t="n"/>
      <c r="O91" s="5" t="n"/>
      <c r="P91" s="3" t="n"/>
      <c r="Q91" s="2" t="n"/>
      <c r="R91" s="13">
        <f>IF(B91="","",B91-TODAY())</f>
        <v/>
      </c>
      <c r="S91" s="2" t="n"/>
      <c r="T91" s="14">
        <f>IF(A91="","",IFERROR(IF(J91="Réalisée",1,0),0))</f>
        <v/>
      </c>
      <c r="U91" s="12">
        <f>IF(D91="","",IFERROR(VLOOKUP(D91,'Paramètres'!$A$2:$B$6,2,FALSE),"Commercial non référencé"))</f>
        <v/>
      </c>
    </row>
    <row r="92">
      <c r="A92" s="2" t="n"/>
      <c r="B92" s="3" t="n"/>
      <c r="C92" s="4" t="n"/>
      <c r="D92" s="2" t="n"/>
      <c r="E92" s="5" t="n"/>
      <c r="F92" s="6" t="n"/>
      <c r="G92" s="2" t="n"/>
      <c r="H92" s="7">
        <f>IF(D92="","",IFERROR(VLOOKUP(D92,'Paramètres'!$A$2:$B$6,2,FALSE),"Région non renseignée"))</f>
        <v/>
      </c>
      <c r="I92" s="2" t="n"/>
      <c r="J92" s="2" t="n"/>
      <c r="K92" s="5" t="n"/>
      <c r="L92" s="8" t="n"/>
      <c r="M92" s="9" t="n"/>
      <c r="N92" s="5" t="n"/>
      <c r="O92" s="5" t="n"/>
      <c r="P92" s="3" t="n"/>
      <c r="Q92" s="2" t="n"/>
      <c r="R92" s="10">
        <f>IF(B92="","",B92-TODAY())</f>
        <v/>
      </c>
      <c r="S92" s="2" t="n"/>
      <c r="T92" s="11">
        <f>IF(A92="","",IFERROR(IF(J92="Réalisée",1,0),0))</f>
        <v/>
      </c>
      <c r="U92" s="7">
        <f>IF(D92="","",IFERROR(VLOOKUP(D92,'Paramètres'!$A$2:$B$6,2,FALSE),"Commercial non référencé"))</f>
        <v/>
      </c>
    </row>
    <row r="93">
      <c r="A93" s="2" t="n"/>
      <c r="B93" s="3" t="n"/>
      <c r="C93" s="4" t="n"/>
      <c r="D93" s="2" t="n"/>
      <c r="E93" s="5" t="n"/>
      <c r="F93" s="6" t="n"/>
      <c r="G93" s="2" t="n"/>
      <c r="H93" s="12">
        <f>IF(D93="","",IFERROR(VLOOKUP(D93,'Paramètres'!$A$2:$B$6,2,FALSE),"Région non renseignée"))</f>
        <v/>
      </c>
      <c r="I93" s="2" t="n"/>
      <c r="J93" s="2" t="n"/>
      <c r="K93" s="5" t="n"/>
      <c r="L93" s="8" t="n"/>
      <c r="M93" s="9" t="n"/>
      <c r="N93" s="5" t="n"/>
      <c r="O93" s="5" t="n"/>
      <c r="P93" s="3" t="n"/>
      <c r="Q93" s="2" t="n"/>
      <c r="R93" s="13">
        <f>IF(B93="","",B93-TODAY())</f>
        <v/>
      </c>
      <c r="S93" s="2" t="n"/>
      <c r="T93" s="14">
        <f>IF(A93="","",IFERROR(IF(J93="Réalisée",1,0),0))</f>
        <v/>
      </c>
      <c r="U93" s="12">
        <f>IF(D93="","",IFERROR(VLOOKUP(D93,'Paramètres'!$A$2:$B$6,2,FALSE),"Commercial non référencé"))</f>
        <v/>
      </c>
    </row>
    <row r="94">
      <c r="A94" s="2" t="n"/>
      <c r="B94" s="3" t="n"/>
      <c r="C94" s="4" t="n"/>
      <c r="D94" s="2" t="n"/>
      <c r="E94" s="5" t="n"/>
      <c r="F94" s="6" t="n"/>
      <c r="G94" s="2" t="n"/>
      <c r="H94" s="7">
        <f>IF(D94="","",IFERROR(VLOOKUP(D94,'Paramètres'!$A$2:$B$6,2,FALSE),"Région non renseignée"))</f>
        <v/>
      </c>
      <c r="I94" s="2" t="n"/>
      <c r="J94" s="2" t="n"/>
      <c r="K94" s="5" t="n"/>
      <c r="L94" s="8" t="n"/>
      <c r="M94" s="9" t="n"/>
      <c r="N94" s="5" t="n"/>
      <c r="O94" s="5" t="n"/>
      <c r="P94" s="3" t="n"/>
      <c r="Q94" s="2" t="n"/>
      <c r="R94" s="10">
        <f>IF(B94="","",B94-TODAY())</f>
        <v/>
      </c>
      <c r="S94" s="2" t="n"/>
      <c r="T94" s="11">
        <f>IF(A94="","",IFERROR(IF(J94="Réalisée",1,0),0))</f>
        <v/>
      </c>
      <c r="U94" s="7">
        <f>IF(D94="","",IFERROR(VLOOKUP(D94,'Paramètres'!$A$2:$B$6,2,FALSE),"Commercial non référencé"))</f>
        <v/>
      </c>
    </row>
    <row r="95">
      <c r="A95" s="2" t="n"/>
      <c r="B95" s="3" t="n"/>
      <c r="C95" s="4" t="n"/>
      <c r="D95" s="2" t="n"/>
      <c r="E95" s="5" t="n"/>
      <c r="F95" s="6" t="n"/>
      <c r="G95" s="2" t="n"/>
      <c r="H95" s="12">
        <f>IF(D95="","",IFERROR(VLOOKUP(D95,'Paramètres'!$A$2:$B$6,2,FALSE),"Région non renseignée"))</f>
        <v/>
      </c>
      <c r="I95" s="2" t="n"/>
      <c r="J95" s="2" t="n"/>
      <c r="K95" s="5" t="n"/>
      <c r="L95" s="8" t="n"/>
      <c r="M95" s="9" t="n"/>
      <c r="N95" s="5" t="n"/>
      <c r="O95" s="5" t="n"/>
      <c r="P95" s="3" t="n"/>
      <c r="Q95" s="2" t="n"/>
      <c r="R95" s="13">
        <f>IF(B95="","",B95-TODAY())</f>
        <v/>
      </c>
      <c r="S95" s="2" t="n"/>
      <c r="T95" s="14">
        <f>IF(A95="","",IFERROR(IF(J95="Réalisée",1,0),0))</f>
        <v/>
      </c>
      <c r="U95" s="12">
        <f>IF(D95="","",IFERROR(VLOOKUP(D95,'Paramètres'!$A$2:$B$6,2,FALSE),"Commercial non référencé"))</f>
        <v/>
      </c>
    </row>
    <row r="96">
      <c r="A96" s="2" t="n"/>
      <c r="B96" s="3" t="n"/>
      <c r="C96" s="4" t="n"/>
      <c r="D96" s="2" t="n"/>
      <c r="E96" s="5" t="n"/>
      <c r="F96" s="6" t="n"/>
      <c r="G96" s="2" t="n"/>
      <c r="H96" s="7">
        <f>IF(D96="","",IFERROR(VLOOKUP(D96,'Paramètres'!$A$2:$B$6,2,FALSE),"Région non renseignée"))</f>
        <v/>
      </c>
      <c r="I96" s="2" t="n"/>
      <c r="J96" s="2" t="n"/>
      <c r="K96" s="5" t="n"/>
      <c r="L96" s="8" t="n"/>
      <c r="M96" s="9" t="n"/>
      <c r="N96" s="5" t="n"/>
      <c r="O96" s="5" t="n"/>
      <c r="P96" s="3" t="n"/>
      <c r="Q96" s="2" t="n"/>
      <c r="R96" s="10">
        <f>IF(B96="","",B96-TODAY())</f>
        <v/>
      </c>
      <c r="S96" s="2" t="n"/>
      <c r="T96" s="11">
        <f>IF(A96="","",IFERROR(IF(J96="Réalisée",1,0),0))</f>
        <v/>
      </c>
      <c r="U96" s="7">
        <f>IF(D96="","",IFERROR(VLOOKUP(D96,'Paramètres'!$A$2:$B$6,2,FALSE),"Commercial non référencé"))</f>
        <v/>
      </c>
    </row>
    <row r="97">
      <c r="A97" s="2" t="n"/>
      <c r="B97" s="3" t="n"/>
      <c r="C97" s="4" t="n"/>
      <c r="D97" s="2" t="n"/>
      <c r="E97" s="5" t="n"/>
      <c r="F97" s="6" t="n"/>
      <c r="G97" s="2" t="n"/>
      <c r="H97" s="12">
        <f>IF(D97="","",IFERROR(VLOOKUP(D97,'Paramètres'!$A$2:$B$6,2,FALSE),"Région non renseignée"))</f>
        <v/>
      </c>
      <c r="I97" s="2" t="n"/>
      <c r="J97" s="2" t="n"/>
      <c r="K97" s="5" t="n"/>
      <c r="L97" s="8" t="n"/>
      <c r="M97" s="9" t="n"/>
      <c r="N97" s="5" t="n"/>
      <c r="O97" s="5" t="n"/>
      <c r="P97" s="3" t="n"/>
      <c r="Q97" s="2" t="n"/>
      <c r="R97" s="13">
        <f>IF(B97="","",B97-TODAY())</f>
        <v/>
      </c>
      <c r="S97" s="2" t="n"/>
      <c r="T97" s="14">
        <f>IF(A97="","",IFERROR(IF(J97="Réalisée",1,0),0))</f>
        <v/>
      </c>
      <c r="U97" s="12">
        <f>IF(D97="","",IFERROR(VLOOKUP(D97,'Paramètres'!$A$2:$B$6,2,FALSE),"Commercial non référencé"))</f>
        <v/>
      </c>
    </row>
    <row r="98">
      <c r="A98" s="2" t="n"/>
      <c r="B98" s="3" t="n"/>
      <c r="C98" s="4" t="n"/>
      <c r="D98" s="2" t="n"/>
      <c r="E98" s="5" t="n"/>
      <c r="F98" s="6" t="n"/>
      <c r="G98" s="2" t="n"/>
      <c r="H98" s="7">
        <f>IF(D98="","",IFERROR(VLOOKUP(D98,'Paramètres'!$A$2:$B$6,2,FALSE),"Région non renseignée"))</f>
        <v/>
      </c>
      <c r="I98" s="2" t="n"/>
      <c r="J98" s="2" t="n"/>
      <c r="K98" s="5" t="n"/>
      <c r="L98" s="8" t="n"/>
      <c r="M98" s="9" t="n"/>
      <c r="N98" s="5" t="n"/>
      <c r="O98" s="5" t="n"/>
      <c r="P98" s="3" t="n"/>
      <c r="Q98" s="2" t="n"/>
      <c r="R98" s="10">
        <f>IF(B98="","",B98-TODAY())</f>
        <v/>
      </c>
      <c r="S98" s="2" t="n"/>
      <c r="T98" s="11">
        <f>IF(A98="","",IFERROR(IF(J98="Réalisée",1,0),0))</f>
        <v/>
      </c>
      <c r="U98" s="7">
        <f>IF(D98="","",IFERROR(VLOOKUP(D98,'Paramètres'!$A$2:$B$6,2,FALSE),"Commercial non référencé"))</f>
        <v/>
      </c>
    </row>
    <row r="99">
      <c r="A99" s="2" t="n"/>
      <c r="B99" s="3" t="n"/>
      <c r="C99" s="4" t="n"/>
      <c r="D99" s="2" t="n"/>
      <c r="E99" s="5" t="n"/>
      <c r="F99" s="6" t="n"/>
      <c r="G99" s="2" t="n"/>
      <c r="H99" s="12">
        <f>IF(D99="","",IFERROR(VLOOKUP(D99,'Paramètres'!$A$2:$B$6,2,FALSE),"Région non renseignée"))</f>
        <v/>
      </c>
      <c r="I99" s="2" t="n"/>
      <c r="J99" s="2" t="n"/>
      <c r="K99" s="5" t="n"/>
      <c r="L99" s="8" t="n"/>
      <c r="M99" s="9" t="n"/>
      <c r="N99" s="5" t="n"/>
      <c r="O99" s="5" t="n"/>
      <c r="P99" s="3" t="n"/>
      <c r="Q99" s="2" t="n"/>
      <c r="R99" s="13">
        <f>IF(B99="","",B99-TODAY())</f>
        <v/>
      </c>
      <c r="S99" s="2" t="n"/>
      <c r="T99" s="14">
        <f>IF(A99="","",IFERROR(IF(J99="Réalisée",1,0),0))</f>
        <v/>
      </c>
      <c r="U99" s="12">
        <f>IF(D99="","",IFERROR(VLOOKUP(D99,'Paramètres'!$A$2:$B$6,2,FALSE),"Commercial non référencé"))</f>
        <v/>
      </c>
    </row>
    <row r="100">
      <c r="A100" s="2" t="n"/>
      <c r="B100" s="3" t="n"/>
      <c r="C100" s="4" t="n"/>
      <c r="D100" s="2" t="n"/>
      <c r="E100" s="5" t="n"/>
      <c r="F100" s="6" t="n"/>
      <c r="G100" s="2" t="n"/>
      <c r="H100" s="7">
        <f>IF(D100="","",IFERROR(VLOOKUP(D100,'Paramètres'!$A$2:$B$6,2,FALSE),"Région non renseignée"))</f>
        <v/>
      </c>
      <c r="I100" s="2" t="n"/>
      <c r="J100" s="2" t="n"/>
      <c r="K100" s="5" t="n"/>
      <c r="L100" s="8" t="n"/>
      <c r="M100" s="9" t="n"/>
      <c r="N100" s="5" t="n"/>
      <c r="O100" s="5" t="n"/>
      <c r="P100" s="3" t="n"/>
      <c r="Q100" s="2" t="n"/>
      <c r="R100" s="10">
        <f>IF(B100="","",B100-TODAY())</f>
        <v/>
      </c>
      <c r="S100" s="2" t="n"/>
      <c r="T100" s="11">
        <f>IF(A100="","",IFERROR(IF(J100="Réalisée",1,0),0))</f>
        <v/>
      </c>
      <c r="U100" s="7">
        <f>IF(D100="","",IFERROR(VLOOKUP(D100,'Paramètres'!$A$2:$B$6,2,FALSE),"Commercial non référencé"))</f>
        <v/>
      </c>
    </row>
    <row r="101">
      <c r="A101" s="2" t="n"/>
      <c r="B101" s="3" t="n"/>
      <c r="C101" s="4" t="n"/>
      <c r="D101" s="2" t="n"/>
      <c r="E101" s="5" t="n"/>
      <c r="F101" s="6" t="n"/>
      <c r="G101" s="2" t="n"/>
      <c r="H101" s="12">
        <f>IF(D101="","",IFERROR(VLOOKUP(D101,'Paramètres'!$A$2:$B$6,2,FALSE),"Région non renseignée"))</f>
        <v/>
      </c>
      <c r="I101" s="2" t="n"/>
      <c r="J101" s="2" t="n"/>
      <c r="K101" s="5" t="n"/>
      <c r="L101" s="8" t="n"/>
      <c r="M101" s="9" t="n"/>
      <c r="N101" s="5" t="n"/>
      <c r="O101" s="5" t="n"/>
      <c r="P101" s="3" t="n"/>
      <c r="Q101" s="2" t="n"/>
      <c r="R101" s="13">
        <f>IF(B101="","",B101-TODAY())</f>
        <v/>
      </c>
      <c r="S101" s="2" t="n"/>
      <c r="T101" s="14">
        <f>IF(A101="","",IFERROR(IF(J101="Réalisée",1,0),0))</f>
        <v/>
      </c>
      <c r="U101" s="12">
        <f>IF(D101="","",IFERROR(VLOOKUP(D101,'Paramètres'!$A$2:$B$6,2,FALSE),"Commercial non référencé"))</f>
        <v/>
      </c>
    </row>
  </sheetData>
  <autoFilter ref="A1:U101"/>
  <conditionalFormatting sqref="J2:J101">
    <cfRule type="expression" priority="1" dxfId="0" stopIfTrue="1">
      <formula>J2="Réalisée"</formula>
    </cfRule>
    <cfRule type="expression" priority="2" dxfId="1" stopIfTrue="1">
      <formula>OR(J2="Annulée",J2="Reportée")</formula>
    </cfRule>
  </conditionalFormatting>
  <conditionalFormatting sqref="Q2:Q101">
    <cfRule type="expression" priority="3" dxfId="2" stopIfTrue="1">
      <formula>$Q2="Haute"</formula>
    </cfRule>
  </conditionalFormatting>
  <conditionalFormatting sqref="A2:U101">
    <cfRule type="expression" priority="4" dxfId="3">
      <formula>AND($B2&gt;=TODAY(),$B2&lt;=TODAY()+3,OR($J2="Planifiée",$J2="Confirmée"))</formula>
    </cfRule>
  </conditionalFormatting>
  <dataValidations count="5">
    <dataValidation sqref="D2:D101" showErrorMessage="1" showInputMessage="1" allowBlank="1" type="list">
      <formula1>'Paramètres'!$A$2:$A$6</formula1>
    </dataValidation>
    <dataValidation sqref="I2:I101" showErrorMessage="1" showInputMessage="1" allowBlank="1" type="list">
      <formula1>"Découverte,Suivi commercial,Renouvellement,Démonstration,Négociation"</formula1>
    </dataValidation>
    <dataValidation sqref="J2:J101" showErrorMessage="1" showInputMessage="1" allowBlank="1" type="list">
      <formula1>"Planifiée,Confirmée,Réalisée,Reportée,Annulée"</formula1>
    </dataValidation>
    <dataValidation sqref="Q2:Q101" showErrorMessage="1" showInputMessage="1" allowBlank="1" type="list">
      <formula1>"Haute,Normale,Basse"</formula1>
    </dataValidation>
    <dataValidation sqref="S2:S101" showErrorMessage="1" showInputMessage="1" allowBlank="1" type="list">
      <formula1>"Opportunité créée,Offre à envoyer,Relance nécessaire,Sans suite,Contrat signé"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20" customWidth="1" min="3" max="3"/>
    <col width="22" customWidth="1" min="4" max="4"/>
    <col width="25" customWidth="1" min="5" max="5"/>
    <col width="18" customWidth="1" min="7" max="7"/>
    <col width="16" customWidth="1" min="8" max="8"/>
  </cols>
  <sheetData>
    <row r="1" ht="28" customHeight="1">
      <c r="A1" s="15" t="inlineStr">
        <is>
          <t>Tableau de bord des visites clients</t>
        </is>
      </c>
    </row>
    <row r="3">
      <c r="A3" s="16" t="inlineStr">
        <is>
          <t>Nombre total de visites</t>
        </is>
      </c>
      <c r="B3" s="17">
        <f>COUNTA('Planning visites'!$A$2:$A$101)</f>
        <v/>
      </c>
    </row>
    <row r="4">
      <c r="A4" s="16" t="inlineStr">
        <is>
          <t>Visites réalisées</t>
        </is>
      </c>
      <c r="B4" s="17">
        <f>COUNTIF('Planning visites'!$J$2:$J$101,"Réalisée")</f>
        <v/>
      </c>
    </row>
    <row r="5">
      <c r="A5" s="16" t="inlineStr">
        <is>
          <t>Visites planifiées</t>
        </is>
      </c>
      <c r="B5" s="17">
        <f>COUNTIF('Planning visites'!$J$2:$J$101,"Planifiée")</f>
        <v/>
      </c>
    </row>
    <row r="6">
      <c r="A6" s="16" t="inlineStr">
        <is>
          <t>Visites confirmées</t>
        </is>
      </c>
      <c r="B6" s="17">
        <f>COUNTIF('Planning visites'!$J$2:$J$101,"Confirmée")</f>
        <v/>
      </c>
    </row>
    <row r="7">
      <c r="A7" s="16" t="inlineStr">
        <is>
          <t>Visites reportées ou annulées</t>
        </is>
      </c>
      <c r="B7" s="17">
        <f>COUNTIF('Planning visites'!$J$2:$J$101,"Reportée")+COUNTIF('Planning visites'!$J$2:$J$101,"Annulée")</f>
        <v/>
      </c>
    </row>
    <row r="8">
      <c r="A8" s="16" t="inlineStr">
        <is>
          <t>Taux global de réalisation</t>
        </is>
      </c>
      <c r="B8" s="18">
        <f>IFERROR(B4/B3,0)</f>
        <v/>
      </c>
    </row>
    <row r="9">
      <c r="A9" s="16" t="inlineStr">
        <is>
          <t>Montant potentiel total</t>
        </is>
      </c>
      <c r="B9" s="19">
        <f>SUM('Planning visites'!$L$2:$L$101)</f>
        <v/>
      </c>
    </row>
    <row r="10">
      <c r="A10" s="16" t="inlineStr">
        <is>
          <t>Montant moyen par visite</t>
        </is>
      </c>
      <c r="B10" s="19">
        <f>IFERROR(AVERAGE('Planning visites'!$L$2:$L$101),0)</f>
        <v/>
      </c>
    </row>
    <row r="11">
      <c r="A11" s="16" t="inlineStr">
        <is>
          <t>Visites à priorité haute</t>
        </is>
      </c>
      <c r="B11" s="17">
        <f>COUNTIF('Planning visites'!$Q$2:$Q$101,"Haute")</f>
        <v/>
      </c>
    </row>
    <row r="14">
      <c r="A14" s="1" t="inlineStr">
        <is>
          <t>Commercial</t>
        </is>
      </c>
      <c r="B14" s="1" t="inlineStr">
        <is>
          <t>Nombre de visites</t>
        </is>
      </c>
      <c r="C14" s="1" t="inlineStr">
        <is>
          <t>Visites réalisées</t>
        </is>
      </c>
      <c r="D14" s="1" t="inlineStr">
        <is>
          <t>Taux de réalisation</t>
        </is>
      </c>
      <c r="E14" s="1" t="inlineStr">
        <is>
          <t>Montant potentiel (€)</t>
        </is>
      </c>
      <c r="G14" s="1" t="inlineStr">
        <is>
          <t>Statut</t>
        </is>
      </c>
      <c r="H14" s="1" t="inlineStr">
        <is>
          <t>Nombre de visites</t>
        </is>
      </c>
    </row>
    <row r="15">
      <c r="A15" s="20" t="inlineStr">
        <is>
          <t>Camille Martin</t>
        </is>
      </c>
      <c r="B15" s="21">
        <f>COUNTIF('Planning visites'!$D$2:$D$101,A15)</f>
        <v/>
      </c>
      <c r="C15" s="21">
        <f>COUNTIFS('Planning visites'!$D$2:$D$101,A15,'Planning visites'!$J$2:$J$101,"Réalisée")</f>
        <v/>
      </c>
      <c r="D15" s="11">
        <f>IFERROR(C15/B15,0)</f>
        <v/>
      </c>
      <c r="E15" s="22">
        <f>SUMIF('Planning visites'!$D$2:$D$101,A15,'Planning visites'!$L$2:$L$101)</f>
        <v/>
      </c>
      <c r="G15" s="21" t="inlineStr">
        <is>
          <t>Planifiée</t>
        </is>
      </c>
      <c r="H15" s="21">
        <f>COUNTIF('Planning visites'!$J$2:$J$101,G15)</f>
        <v/>
      </c>
    </row>
    <row r="16">
      <c r="A16" s="23" t="inlineStr">
        <is>
          <t>Julien Bernard</t>
        </is>
      </c>
      <c r="B16" s="24">
        <f>COUNTIF('Planning visites'!$D$2:$D$101,A16)</f>
        <v/>
      </c>
      <c r="C16" s="24">
        <f>COUNTIFS('Planning visites'!$D$2:$D$101,A16,'Planning visites'!$J$2:$J$101,"Réalisée")</f>
        <v/>
      </c>
      <c r="D16" s="14">
        <f>IFERROR(C16/B16,0)</f>
        <v/>
      </c>
      <c r="E16" s="25">
        <f>SUMIF('Planning visites'!$D$2:$D$101,A16,'Planning visites'!$L$2:$L$101)</f>
        <v/>
      </c>
      <c r="G16" s="24" t="inlineStr">
        <is>
          <t>Confirmée</t>
        </is>
      </c>
      <c r="H16" s="24">
        <f>COUNTIF('Planning visites'!$J$2:$J$101,G16)</f>
        <v/>
      </c>
    </row>
    <row r="17">
      <c r="A17" s="20" t="inlineStr">
        <is>
          <t>Émilie Robert</t>
        </is>
      </c>
      <c r="B17" s="21">
        <f>COUNTIF('Planning visites'!$D$2:$D$101,A17)</f>
        <v/>
      </c>
      <c r="C17" s="21">
        <f>COUNTIFS('Planning visites'!$D$2:$D$101,A17,'Planning visites'!$J$2:$J$101,"Réalisée")</f>
        <v/>
      </c>
      <c r="D17" s="11">
        <f>IFERROR(C17/B17,0)</f>
        <v/>
      </c>
      <c r="E17" s="22">
        <f>SUMIF('Planning visites'!$D$2:$D$101,A17,'Planning visites'!$L$2:$L$101)</f>
        <v/>
      </c>
      <c r="G17" s="21" t="inlineStr">
        <is>
          <t>Réalisée</t>
        </is>
      </c>
      <c r="H17" s="21">
        <f>COUNTIF('Planning visites'!$J$2:$J$101,G17)</f>
        <v/>
      </c>
    </row>
    <row r="18">
      <c r="A18" s="23" t="inlineStr">
        <is>
          <t>Lucas Moreau</t>
        </is>
      </c>
      <c r="B18" s="24">
        <f>COUNTIF('Planning visites'!$D$2:$D$101,A18)</f>
        <v/>
      </c>
      <c r="C18" s="24">
        <f>COUNTIFS('Planning visites'!$D$2:$D$101,A18,'Planning visites'!$J$2:$J$101,"Réalisée")</f>
        <v/>
      </c>
      <c r="D18" s="14">
        <f>IFERROR(C18/B18,0)</f>
        <v/>
      </c>
      <c r="E18" s="25">
        <f>SUMIF('Planning visites'!$D$2:$D$101,A18,'Planning visites'!$L$2:$L$101)</f>
        <v/>
      </c>
      <c r="G18" s="24" t="inlineStr">
        <is>
          <t>Reportée</t>
        </is>
      </c>
      <c r="H18" s="24">
        <f>COUNTIF('Planning visites'!$J$2:$J$101,G18)</f>
        <v/>
      </c>
    </row>
    <row r="19">
      <c r="A19" s="20" t="inlineStr">
        <is>
          <t>Chloé Petit</t>
        </is>
      </c>
      <c r="B19" s="21">
        <f>COUNTIF('Planning visites'!$D$2:$D$101,A19)</f>
        <v/>
      </c>
      <c r="C19" s="21">
        <f>COUNTIFS('Planning visites'!$D$2:$D$101,A19,'Planning visites'!$J$2:$J$101,"Réalisée")</f>
        <v/>
      </c>
      <c r="D19" s="11">
        <f>IFERROR(C19/B19,0)</f>
        <v/>
      </c>
      <c r="E19" s="22">
        <f>SUMIF('Planning visites'!$D$2:$D$101,A19,'Planning visites'!$L$2:$L$101)</f>
        <v/>
      </c>
      <c r="G19" s="21" t="inlineStr">
        <is>
          <t>Annulée</t>
        </is>
      </c>
      <c r="H19" s="21">
        <f>COUNTIF('Planning visites'!$J$2:$J$101,G19)</f>
        <v/>
      </c>
    </row>
  </sheetData>
  <mergeCells count="1">
    <mergeCell ref="A1:E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30" customWidth="1" min="2" max="2"/>
    <col width="20" customWidth="1" min="4" max="4"/>
    <col width="23" customWidth="1" min="5" max="5"/>
    <col width="15" customWidth="1" min="6" max="6"/>
    <col width="22" customWidth="1" min="8" max="8"/>
    <col width="65" customWidth="1" min="9" max="9"/>
  </cols>
  <sheetData>
    <row r="1">
      <c r="A1" s="1" t="inlineStr">
        <is>
          <t>Commercial</t>
        </is>
      </c>
      <c r="B1" s="1" t="inlineStr">
        <is>
          <t>Région</t>
        </is>
      </c>
      <c r="D1" s="1" t="inlineStr">
        <is>
          <t>Statuts</t>
        </is>
      </c>
      <c r="E1" s="1" t="inlineStr">
        <is>
          <t>Types de visite</t>
        </is>
      </c>
      <c r="F1" s="1" t="inlineStr">
        <is>
          <t>Priorités</t>
        </is>
      </c>
    </row>
    <row r="2">
      <c r="A2" s="26" t="inlineStr">
        <is>
          <t>Camille Martin</t>
        </is>
      </c>
      <c r="B2" s="26" t="inlineStr">
        <is>
          <t>Île-de-France</t>
        </is>
      </c>
      <c r="D2" s="26" t="inlineStr">
        <is>
          <t>Planifiée</t>
        </is>
      </c>
      <c r="E2" s="26" t="inlineStr">
        <is>
          <t>Découverte</t>
        </is>
      </c>
      <c r="F2" s="26" t="inlineStr">
        <is>
          <t>Haute</t>
        </is>
      </c>
      <c r="H2" s="27" t="inlineStr">
        <is>
          <t>Rappel de saisie</t>
        </is>
      </c>
    </row>
    <row r="3">
      <c r="A3" s="26" t="inlineStr">
        <is>
          <t>Julien Bernard</t>
        </is>
      </c>
      <c r="B3" s="26" t="inlineStr">
        <is>
          <t>Auvergne-Rhône-Alpes</t>
        </is>
      </c>
      <c r="D3" s="26" t="inlineStr">
        <is>
          <t>Confirmée</t>
        </is>
      </c>
      <c r="E3" s="26" t="inlineStr">
        <is>
          <t>Suivi commercial</t>
        </is>
      </c>
      <c r="F3" s="26" t="inlineStr">
        <is>
          <t>Normale</t>
        </is>
      </c>
      <c r="H3" s="28" t="inlineStr">
        <is>
          <t>Dates</t>
        </is>
      </c>
      <c r="I3" s="7" t="inlineStr">
        <is>
          <t>Saisir les dates au format JJ/MM/AAAA.</t>
        </is>
      </c>
    </row>
    <row r="4">
      <c r="A4" s="26" t="inlineStr">
        <is>
          <t>Émilie Robert</t>
        </is>
      </c>
      <c r="B4" s="26" t="inlineStr">
        <is>
          <t>Provence-Alpes-Côte d’Azur</t>
        </is>
      </c>
      <c r="D4" s="26" t="inlineStr">
        <is>
          <t>Réalisée</t>
        </is>
      </c>
      <c r="E4" s="26" t="inlineStr">
        <is>
          <t>Renouvellement</t>
        </is>
      </c>
      <c r="F4" s="26" t="inlineStr">
        <is>
          <t>Basse</t>
        </is>
      </c>
      <c r="H4" s="28" t="inlineStr">
        <is>
          <t>Compte rendu</t>
        </is>
      </c>
      <c r="I4" s="7" t="inlineStr">
        <is>
          <t>Renseigner le compte rendu après chaque rendez-vous réalisé.</t>
        </is>
      </c>
    </row>
    <row r="5">
      <c r="A5" s="26" t="inlineStr">
        <is>
          <t>Lucas Moreau</t>
        </is>
      </c>
      <c r="B5" s="26" t="inlineStr">
        <is>
          <t>Occitanie</t>
        </is>
      </c>
      <c r="D5" s="26" t="inlineStr">
        <is>
          <t>Reportée</t>
        </is>
      </c>
      <c r="E5" s="26" t="inlineStr">
        <is>
          <t>Démonstration</t>
        </is>
      </c>
      <c r="F5" s="26" t="n"/>
      <c r="H5" s="28" t="inlineStr">
        <is>
          <t>Prochaine action</t>
        </is>
      </c>
      <c r="I5" s="7" t="inlineStr">
        <is>
          <t>Actualiser l'action et sa date après chaque échange client.</t>
        </is>
      </c>
    </row>
    <row r="6">
      <c r="A6" s="26" t="inlineStr">
        <is>
          <t>Chloé Petit</t>
        </is>
      </c>
      <c r="B6" s="26" t="inlineStr">
        <is>
          <t>Nouvelle-Aquitaine</t>
        </is>
      </c>
      <c r="D6" s="26" t="inlineStr">
        <is>
          <t>Annulée</t>
        </is>
      </c>
      <c r="E6" s="26" t="inlineStr">
        <is>
          <t>Négociation</t>
        </is>
      </c>
      <c r="F6" s="26" t="n"/>
      <c r="H6" s="28" t="inlineStr">
        <is>
          <t>Référentiel</t>
        </is>
      </c>
      <c r="I6" s="7" t="inlineStr">
        <is>
          <t>Mettre à jour les commerciaux et leurs régions avant toute nouvelle saisie.</t>
        </is>
      </c>
    </row>
  </sheetData>
  <autoFilter ref="A1:B6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2" customWidth="1" min="2" max="2"/>
    <col width="42" customWidth="1" min="3" max="3"/>
    <col width="24" customWidth="1" min="4" max="4"/>
    <col width="24" customWidth="1" min="5" max="5"/>
    <col width="18" customWidth="1" min="6" max="6"/>
  </cols>
  <sheetData>
    <row r="1" ht="28" customHeight="1">
      <c r="A1" s="15" t="inlineStr">
        <is>
          <t>Mode d'emploi du planning des visites clients</t>
        </is>
      </c>
    </row>
    <row r="3">
      <c r="A3" s="1" t="inlineStr">
        <is>
          <t>Élément</t>
        </is>
      </c>
      <c r="B3" s="1" t="inlineStr">
        <is>
          <t>Utilisation</t>
        </is>
      </c>
      <c r="C3" s="1" t="inlineStr">
        <is>
          <t>Points de vigilance</t>
        </is>
      </c>
    </row>
    <row r="4" ht="46" customHeight="1">
      <c r="A4" s="7" t="inlineStr">
        <is>
          <t>Planning visites</t>
        </is>
      </c>
      <c r="B4" s="7" t="inlineStr">
        <is>
          <t>Saisir une ligne par rendez-vous client. Les cellules jaunes sont à compléter ou à modifier.</t>
        </is>
      </c>
      <c r="C4" s="7" t="inlineStr">
        <is>
          <t>Les colonnes Région, Jours avant visite, Taux de réalisation et Contrôle commercial sont calculées automatiquement.</t>
        </is>
      </c>
    </row>
    <row r="5" ht="46" customHeight="1">
      <c r="A5" s="12" t="inlineStr">
        <is>
          <t>Filtres et suivi</t>
        </is>
      </c>
      <c r="B5" s="12" t="inlineStr">
        <is>
          <t>Utiliser les filtres de la première ligne pour cibler un commercial, une ville, un statut ou une priorité.</t>
        </is>
      </c>
      <c r="C5" s="12" t="inlineStr">
        <is>
          <t>Mettre à jour le statut immédiatement après la visite.</t>
        </is>
      </c>
    </row>
    <row r="6" ht="46" customHeight="1">
      <c r="A6" s="7" t="inlineStr">
        <is>
          <t>Compte rendu</t>
        </is>
      </c>
      <c r="B6" s="7" t="inlineStr">
        <is>
          <t>Compléter le compte rendu, le résultat et la prochaine action après chaque rendez-vous.</t>
        </is>
      </c>
      <c r="C6" s="7" t="inlineStr">
        <is>
          <t>Une prochaine action datée permet de sécuriser le suivi commercial.</t>
        </is>
      </c>
    </row>
    <row r="7" ht="46" customHeight="1">
      <c r="A7" s="12" t="inlineStr">
        <is>
          <t>Synthèse</t>
        </is>
      </c>
      <c r="B7" s="12" t="inlineStr">
        <is>
          <t>Consulter les indicateurs, les tableaux par commercial et les graphiques.</t>
        </is>
      </c>
      <c r="C7" s="12" t="inlineStr">
        <is>
          <t>Les indicateurs prennent en compte les 100 lignes préparées du planning.</t>
        </is>
      </c>
    </row>
    <row r="8" ht="46" customHeight="1">
      <c r="A8" s="7" t="inlineStr">
        <is>
          <t>Paramètres</t>
        </is>
      </c>
      <c r="B8" s="7" t="inlineStr">
        <is>
          <t>Maintenir la liste des commerciaux, régions, statuts, types de visite et priorités.</t>
        </is>
      </c>
      <c r="C8" s="7" t="inlineStr">
        <is>
          <t>Toute modification du référentiel est utilisée par les listes déroulantes et les recherches.</t>
        </is>
      </c>
    </row>
    <row r="10">
      <c r="A10" s="27" t="inlineStr">
        <is>
          <t>Repères de couleur</t>
        </is>
      </c>
      <c r="B10" s="29" t="inlineStr">
        <is>
          <t>Rose : en-têtes et catégories</t>
        </is>
      </c>
      <c r="C10" s="30" t="inlineStr">
        <is>
          <t>Turquoise : indicateurs et totaux</t>
        </is>
      </c>
      <c r="D10" s="5" t="inlineStr">
        <is>
          <t>Jaune pâle : cellules de saisie</t>
        </is>
      </c>
      <c r="E10" s="31" t="inlineStr">
        <is>
          <t>Vert : visite réalisée</t>
        </is>
      </c>
      <c r="F10" s="32" t="inlineStr">
        <is>
          <t>Rouge : visite annulée ou reportée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2026-09-07T07:39:06Z</dcterms:created>
  <dcterms:modified xmlns:dcterms="http://purl.org/dc/terms/" xmlns:xsi="http://www.w3.org/2001/XMLSchema-instance" xsi:type="dcterms:W3CDTF">2026-09-07T07:39:06Z</dcterms:modified>
</cp:coreProperties>
</file>