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'Planning'!$A$1:$S$101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\ ##0,00\ &quot;€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5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E11D48"/>
      </patternFill>
    </fill>
    <fill>
      <patternFill patternType="solid">
        <fgColor rgb="00FDF0F3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0891B2"/>
      </patternFill>
    </fill>
    <fill>
      <patternFill patternType="solid">
        <fgColor rgb="00BE123C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9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165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center" vertical="center"/>
    </xf>
    <xf numFmtId="9" fontId="1" fillId="6" borderId="1" applyAlignment="1" pivotButton="0" quotePrefix="0" xfId="0">
      <alignment horizontal="center" vertical="center"/>
    </xf>
    <xf numFmtId="165" fontId="1" fillId="6" borderId="1" applyAlignment="1" pivotButton="0" quotePrefix="0" xfId="0">
      <alignment horizontal="center" vertical="center"/>
    </xf>
    <xf numFmtId="1" fontId="1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1" fillId="7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9" fontId="2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9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1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color rgb="00FFFFFF"/>
        <sz val="11"/>
      </font>
      <fill>
        <patternFill patternType="solid">
          <fgColor rgb="0016A34A"/>
        </patternFill>
      </fill>
    </dxf>
    <dxf>
      <font>
        <name val="Calibri"/>
        <color rgb="00FFFFFF"/>
        <sz val="11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1"/>
      </font>
      <fill>
        <patternFill patternType="solid">
          <fgColor rgb="000891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tâches par statut</a:t>
            </a:r>
          </a:p>
        </rich>
      </tx>
    </title>
    <plotArea>
      <pieChart>
        <varyColors val="1"/>
        <ser>
          <idx val="0"/>
          <order val="0"/>
          <tx>
            <strRef>
              <f>'Synthèse'!B15</f>
            </strRef>
          </tx>
          <spPr>
            <a:solidFill xmlns:a="http://schemas.openxmlformats.org/drawingml/2006/main">
              <a:srgbClr val="E11D48"/>
            </a:solidFill>
            <a:ln xmlns:a="http://schemas.openxmlformats.org/drawingml/2006/main">
              <a:prstDash val="solid"/>
            </a:ln>
          </spPr>
          <cat>
            <numRef>
              <f>'Synthèse'!$A$16:$A$19</f>
            </numRef>
          </cat>
          <val>
            <numRef>
              <f>'Synthèse'!$B$16:$B$19</f>
            </numRef>
          </val>
        </ser>
        <dLbls>
          <showPercent val="1"/>
          <showLeaderLines val="1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prévu et dépenses par lot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'Synthèse'!G3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prstDash val="solid"/>
            </a:ln>
          </spPr>
          <cat>
            <numRef>
              <f>'Synthèse'!$D$4:$D$8</f>
            </numRef>
          </cat>
          <val>
            <numRef>
              <f>'Synthèse'!$G$4:$G$8</f>
            </numRef>
          </val>
        </ser>
        <ser>
          <idx val="1"/>
          <order val="1"/>
          <tx>
            <strRef>
              <f>'Synthèse'!H3</f>
            </strRef>
          </tx>
          <spPr>
            <a:solidFill xmlns:a="http://schemas.openxmlformats.org/drawingml/2006/main">
              <a:srgbClr val="E11D48"/>
            </a:solidFill>
            <a:ln xmlns:a="http://schemas.openxmlformats.org/drawingml/2006/main">
              <a:prstDash val="solid"/>
            </a:ln>
          </spPr>
          <cat>
            <numRef>
              <f>'Synthèse'!$D$4:$D$8</f>
            </numRef>
          </cat>
          <val>
            <numRef>
              <f>'Synthèse'!$H$4:$H$8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Avancement par responsable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'Synthèse'!F15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'Synthèse'!$D$16:$D$25</f>
            </numRef>
          </cat>
          <val>
            <numRef>
              <f>'Synthèse'!$F$16:$F$25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Avancement (%)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Responsable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</row>
      <rowOff>0</rowOff>
    </from>
    <ext cx="54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21</row>
      <rowOff>0</rowOff>
    </from>
    <ext cx="540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31" customWidth="1" min="3" max="3"/>
    <col width="16" customWidth="1" min="4" max="4"/>
    <col width="15" customWidth="1" min="5" max="5"/>
    <col width="14" customWidth="1" min="6" max="6"/>
    <col width="17" customWidth="1" min="7" max="7"/>
    <col width="16" customWidth="1" min="8" max="8"/>
    <col width="20" customWidth="1" min="9" max="9"/>
    <col width="16" customWidth="1" min="10" max="10"/>
    <col width="15" customWidth="1" min="11" max="11"/>
    <col width="12" customWidth="1" min="12" max="12"/>
    <col width="18" customWidth="1" min="13" max="13"/>
    <col width="21" customWidth="1" min="14" max="14"/>
    <col width="17" customWidth="1" min="15" max="15"/>
    <col width="15" customWidth="1" min="16" max="16"/>
    <col width="15" customWidth="1" min="17" max="17"/>
    <col width="34" customWidth="1" min="18" max="18"/>
    <col width="25" customWidth="1" min="19" max="19"/>
  </cols>
  <sheetData>
    <row r="1" ht="34" customHeight="1">
      <c r="A1" s="1" t="inlineStr">
        <is>
          <t>ID</t>
        </is>
      </c>
      <c r="B1" s="1" t="inlineStr">
        <is>
          <t>Lot</t>
        </is>
      </c>
      <c r="C1" s="1" t="inlineStr">
        <is>
          <t>Tâche</t>
        </is>
      </c>
      <c r="D1" s="1" t="inlineStr">
        <is>
          <t>Responsable</t>
        </is>
      </c>
      <c r="E1" s="1" t="inlineStr">
        <is>
          <t>Ville</t>
        </is>
      </c>
      <c r="F1" s="1" t="inlineStr">
        <is>
          <t>Date début</t>
        </is>
      </c>
      <c r="G1" s="1" t="inlineStr">
        <is>
          <t>Date fin prévue</t>
        </is>
      </c>
      <c r="H1" s="1" t="inlineStr">
        <is>
          <t>Date fin réelle</t>
        </is>
      </c>
      <c r="I1" s="1" t="inlineStr">
        <is>
          <t>Durée prévue (jours)</t>
        </is>
      </c>
      <c r="J1" s="1" t="inlineStr">
        <is>
          <t>Avancement (%)</t>
        </is>
      </c>
      <c r="K1" s="1" t="inlineStr">
        <is>
          <t>Statut</t>
        </is>
      </c>
      <c r="L1" s="1" t="inlineStr">
        <is>
          <t>Priorité</t>
        </is>
      </c>
      <c r="M1" s="1" t="inlineStr">
        <is>
          <t>Budget prévu (€)</t>
        </is>
      </c>
      <c r="N1" s="1" t="inlineStr">
        <is>
          <t>Dépenses engagées (€)</t>
        </is>
      </c>
      <c r="O1" s="1" t="inlineStr">
        <is>
          <t>Écart budget (€)</t>
        </is>
      </c>
      <c r="P1" s="1" t="inlineStr">
        <is>
          <t>Jours restants</t>
        </is>
      </c>
      <c r="Q1" s="1" t="inlineStr">
        <is>
          <t>Alerte délai</t>
        </is>
      </c>
      <c r="R1" s="1" t="inlineStr">
        <is>
          <t>Commentaire</t>
        </is>
      </c>
      <c r="S1" s="1" t="inlineStr">
        <is>
          <t>Fonction (référence)</t>
        </is>
      </c>
    </row>
    <row r="2">
      <c r="A2" s="2" t="inlineStr">
        <is>
          <t>PRJ-001</t>
        </is>
      </c>
      <c r="B2" s="2" t="inlineStr">
        <is>
          <t>Pilotage</t>
        </is>
      </c>
      <c r="C2" s="3" t="inlineStr">
        <is>
          <t>Cadrage du projet</t>
        </is>
      </c>
      <c r="D2" s="2" t="inlineStr">
        <is>
          <t>Camille</t>
        </is>
      </c>
      <c r="E2" s="2" t="inlineStr">
        <is>
          <t>Paris</t>
        </is>
      </c>
      <c r="F2" s="4" t="n">
        <v>46202</v>
      </c>
      <c r="G2" s="4" t="n">
        <v>46207</v>
      </c>
      <c r="H2" s="4" t="n">
        <v>46207</v>
      </c>
      <c r="I2" s="5">
        <f>IF(OR(F2="",G2=""),"",G2-F2+1)</f>
        <v/>
      </c>
      <c r="J2" s="6" t="n">
        <v>1</v>
      </c>
      <c r="K2" s="7">
        <f>IF(OR(A2="",G2=""),"",IF(J2=100%,"Terminé",IF(TODAY()&gt;G2,"En retard",IF(J2&gt;0,"En cours","À venir"))))</f>
        <v/>
      </c>
      <c r="L2" s="2" t="inlineStr">
        <is>
          <t>Haute</t>
        </is>
      </c>
      <c r="M2" s="8" t="n">
        <v>2000</v>
      </c>
      <c r="N2" s="8" t="n">
        <v>1900</v>
      </c>
      <c r="O2" s="9">
        <f>IF(AND(M2="",N2=""),"",N2-M2)</f>
        <v/>
      </c>
      <c r="P2" s="5">
        <f>IF(OR(A2="",G2=""),"",MAX(0,G2-TODAY()))</f>
        <v/>
      </c>
      <c r="Q2" s="7">
        <f>IF(OR(A2="",G2=""),"",IF(AND(J2&lt;100%,TODAY()&gt;G2),"ALERTE","OK"))</f>
        <v/>
      </c>
      <c r="R2" s="3" t="inlineStr">
        <is>
          <t>Réunion de lancement finalisée.</t>
        </is>
      </c>
      <c r="S2" s="10">
        <f>IF(D2="","",IFERROR(VLOOKUP(D2,'Paramètres'!$A$2:$B$11,2,FALSE),"À vérifier"))</f>
        <v/>
      </c>
    </row>
    <row r="3">
      <c r="A3" s="2" t="inlineStr">
        <is>
          <t>PRJ-002</t>
        </is>
      </c>
      <c r="B3" s="2" t="inlineStr">
        <is>
          <t>Conception</t>
        </is>
      </c>
      <c r="C3" s="3" t="inlineStr">
        <is>
          <t>Recueil des besoins</t>
        </is>
      </c>
      <c r="D3" s="2" t="inlineStr">
        <is>
          <t>Julien</t>
        </is>
      </c>
      <c r="E3" s="2" t="inlineStr">
        <is>
          <t>Lyon</t>
        </is>
      </c>
      <c r="F3" s="4" t="n">
        <v>46209</v>
      </c>
      <c r="G3" s="4" t="n">
        <v>46220</v>
      </c>
      <c r="H3" s="4" t="n">
        <v>46221</v>
      </c>
      <c r="I3" s="11">
        <f>IF(OR(F3="",G3=""),"",G3-F3+1)</f>
        <v/>
      </c>
      <c r="J3" s="6" t="n">
        <v>1</v>
      </c>
      <c r="K3" s="12">
        <f>IF(OR(A3="",G3=""),"",IF(J3=100%,"Terminé",IF(TODAY()&gt;G3,"En retard",IF(J3&gt;0,"En cours","À venir"))))</f>
        <v/>
      </c>
      <c r="L3" s="2" t="inlineStr">
        <is>
          <t>Haute</t>
        </is>
      </c>
      <c r="M3" s="8" t="n">
        <v>4500</v>
      </c>
      <c r="N3" s="8" t="n">
        <v>4100</v>
      </c>
      <c r="O3" s="13">
        <f>IF(AND(M3="",N3=""),"",N3-M3)</f>
        <v/>
      </c>
      <c r="P3" s="11">
        <f>IF(OR(A3="",G3=""),"",MAX(0,G3-TODAY()))</f>
        <v/>
      </c>
      <c r="Q3" s="12">
        <f>IF(OR(A3="",G3=""),"",IF(AND(J3&lt;100%,TODAY()&gt;G3),"ALERTE","OK"))</f>
        <v/>
      </c>
      <c r="R3" s="3" t="inlineStr">
        <is>
          <t>Ateliers métiers clôturés.</t>
        </is>
      </c>
      <c r="S3" s="14">
        <f>IF(D3="","",IFERROR(VLOOKUP(D3,'Paramètres'!$A$2:$B$11,2,FALSE),"À vérifier"))</f>
        <v/>
      </c>
    </row>
    <row r="4">
      <c r="A4" s="2" t="inlineStr">
        <is>
          <t>PRJ-003</t>
        </is>
      </c>
      <c r="B4" s="2" t="inlineStr">
        <is>
          <t>Conception</t>
        </is>
      </c>
      <c r="C4" s="3" t="inlineStr">
        <is>
          <t>Spécifications fonctionnelles</t>
        </is>
      </c>
      <c r="D4" s="2" t="inlineStr">
        <is>
          <t>Émilie</t>
        </is>
      </c>
      <c r="E4" s="2" t="inlineStr">
        <is>
          <t>Bordeaux</t>
        </is>
      </c>
      <c r="F4" s="4" t="n">
        <v>46222</v>
      </c>
      <c r="G4" s="4" t="n">
        <v>46232</v>
      </c>
      <c r="H4" s="4" t="n">
        <v>46232</v>
      </c>
      <c r="I4" s="5">
        <f>IF(OR(F4="",G4=""),"",G4-F4+1)</f>
        <v/>
      </c>
      <c r="J4" s="6" t="n">
        <v>1</v>
      </c>
      <c r="K4" s="7">
        <f>IF(OR(A4="",G4=""),"",IF(J4=100%,"Terminé",IF(TODAY()&gt;G4,"En retard",IF(J4&gt;0,"En cours","À venir"))))</f>
        <v/>
      </c>
      <c r="L4" s="2" t="inlineStr">
        <is>
          <t>Haute</t>
        </is>
      </c>
      <c r="M4" s="8" t="n">
        <v>5500</v>
      </c>
      <c r="N4" s="8" t="n">
        <v>5100</v>
      </c>
      <c r="O4" s="9">
        <f>IF(AND(M4="",N4=""),"",N4-M4)</f>
        <v/>
      </c>
      <c r="P4" s="5">
        <f>IF(OR(A4="",G4=""),"",MAX(0,G4-TODAY()))</f>
        <v/>
      </c>
      <c r="Q4" s="7">
        <f>IF(OR(A4="",G4=""),"",IF(AND(J4&lt;100%,TODAY()&gt;G4),"ALERTE","OK"))</f>
        <v/>
      </c>
      <c r="R4" s="3" t="inlineStr">
        <is>
          <t>Document validé par la direction.</t>
        </is>
      </c>
      <c r="S4" s="10">
        <f>IF(D4="","",IFERROR(VLOOKUP(D4,'Paramètres'!$A$2:$B$11,2,FALSE),"À vérifier"))</f>
        <v/>
      </c>
    </row>
    <row r="5">
      <c r="A5" s="2" t="inlineStr">
        <is>
          <t>PRJ-004</t>
        </is>
      </c>
      <c r="B5" s="2" t="inlineStr">
        <is>
          <t>Choix solution</t>
        </is>
      </c>
      <c r="C5" s="3" t="inlineStr">
        <is>
          <t>Sélection du prestataire</t>
        </is>
      </c>
      <c r="D5" s="2" t="inlineStr">
        <is>
          <t>Lucas</t>
        </is>
      </c>
      <c r="E5" s="2" t="inlineStr">
        <is>
          <t>Nantes</t>
        </is>
      </c>
      <c r="F5" s="4" t="n">
        <v>46254</v>
      </c>
      <c r="G5" s="4" t="n">
        <v>46267</v>
      </c>
      <c r="H5" s="4" t="n"/>
      <c r="I5" s="11">
        <f>IF(OR(F5="",G5=""),"",G5-F5+1)</f>
        <v/>
      </c>
      <c r="J5" s="6" t="n">
        <v>0.75</v>
      </c>
      <c r="K5" s="12">
        <f>IF(OR(A5="",G5=""),"",IF(J5=100%,"Terminé",IF(TODAY()&gt;G5,"En retard",IF(J5&gt;0,"En cours","À venir"))))</f>
        <v/>
      </c>
      <c r="L5" s="2" t="inlineStr">
        <is>
          <t>Moyenne</t>
        </is>
      </c>
      <c r="M5" s="8" t="n">
        <v>3000</v>
      </c>
      <c r="N5" s="8" t="n">
        <v>3400</v>
      </c>
      <c r="O5" s="13">
        <f>IF(AND(M5="",N5=""),"",N5-M5)</f>
        <v/>
      </c>
      <c r="P5" s="11">
        <f>IF(OR(A5="",G5=""),"",MAX(0,G5-TODAY()))</f>
        <v/>
      </c>
      <c r="Q5" s="12">
        <f>IF(OR(A5="",G5=""),"",IF(AND(J5&lt;100%,TODAY()&gt;G5),"ALERTE","OK"))</f>
        <v/>
      </c>
      <c r="R5" s="3" t="inlineStr">
        <is>
          <t>Négociation contractuelle à finaliser.</t>
        </is>
      </c>
      <c r="S5" s="14">
        <f>IF(D5="","",IFERROR(VLOOKUP(D5,'Paramètres'!$A$2:$B$11,2,FALSE),"À vérifier"))</f>
        <v/>
      </c>
    </row>
    <row r="6">
      <c r="A6" s="2" t="inlineStr">
        <is>
          <t>PRJ-005</t>
        </is>
      </c>
      <c r="B6" s="2" t="inlineStr">
        <is>
          <t>Déploiement</t>
        </is>
      </c>
      <c r="C6" s="3" t="inlineStr">
        <is>
          <t>Paramétrage de la solution</t>
        </is>
      </c>
      <c r="D6" s="2" t="inlineStr">
        <is>
          <t>Chloé</t>
        </is>
      </c>
      <c r="E6" s="2" t="inlineStr">
        <is>
          <t>Toulouse</t>
        </is>
      </c>
      <c r="F6" s="4" t="n">
        <v>46270</v>
      </c>
      <c r="G6" s="4" t="n">
        <v>46288</v>
      </c>
      <c r="H6" s="4" t="n"/>
      <c r="I6" s="5">
        <f>IF(OR(F6="",G6=""),"",G6-F6+1)</f>
        <v/>
      </c>
      <c r="J6" s="6" t="n">
        <v>0.6</v>
      </c>
      <c r="K6" s="7">
        <f>IF(OR(A6="",G6=""),"",IF(J6=100%,"Terminé",IF(TODAY()&gt;G6,"En retard",IF(J6&gt;0,"En cours","À venir"))))</f>
        <v/>
      </c>
      <c r="L6" s="2" t="inlineStr">
        <is>
          <t>Haute</t>
        </is>
      </c>
      <c r="M6" s="8" t="n">
        <v>18000</v>
      </c>
      <c r="N6" s="8" t="n">
        <v>9500</v>
      </c>
      <c r="O6" s="9">
        <f>IF(AND(M6="",N6=""),"",N6-M6)</f>
        <v/>
      </c>
      <c r="P6" s="5">
        <f>IF(OR(A6="",G6=""),"",MAX(0,G6-TODAY()))</f>
        <v/>
      </c>
      <c r="Q6" s="7">
        <f>IF(OR(A6="",G6=""),"",IF(AND(J6&lt;100%,TODAY()&gt;G6),"ALERTE","OK"))</f>
        <v/>
      </c>
      <c r="R6" s="3" t="inlineStr">
        <is>
          <t>Paramétrage comptable en cours.</t>
        </is>
      </c>
      <c r="S6" s="10">
        <f>IF(D6="","",IFERROR(VLOOKUP(D6,'Paramètres'!$A$2:$B$11,2,FALSE),"À vérifier"))</f>
        <v/>
      </c>
    </row>
    <row r="7">
      <c r="A7" s="2" t="inlineStr">
        <is>
          <t>PRJ-006</t>
        </is>
      </c>
      <c r="B7" s="2" t="inlineStr">
        <is>
          <t>Déploiement</t>
        </is>
      </c>
      <c r="C7" s="3" t="inlineStr">
        <is>
          <t>Reprise des données</t>
        </is>
      </c>
      <c r="D7" s="2" t="inlineStr">
        <is>
          <t>Thomas</t>
        </is>
      </c>
      <c r="E7" s="2" t="inlineStr">
        <is>
          <t>Lille</t>
        </is>
      </c>
      <c r="F7" s="4" t="n">
        <v>46277</v>
      </c>
      <c r="G7" s="4" t="n">
        <v>46296</v>
      </c>
      <c r="H7" s="4" t="n"/>
      <c r="I7" s="11">
        <f>IF(OR(F7="",G7=""),"",G7-F7+1)</f>
        <v/>
      </c>
      <c r="J7" s="6" t="n">
        <v>0.45</v>
      </c>
      <c r="K7" s="12">
        <f>IF(OR(A7="",G7=""),"",IF(J7=100%,"Terminé",IF(TODAY()&gt;G7,"En retard",IF(J7&gt;0,"En cours","À venir"))))</f>
        <v/>
      </c>
      <c r="L7" s="2" t="inlineStr">
        <is>
          <t>Haute</t>
        </is>
      </c>
      <c r="M7" s="8" t="n">
        <v>9000</v>
      </c>
      <c r="N7" s="8" t="n">
        <v>3900</v>
      </c>
      <c r="O7" s="13">
        <f>IF(AND(M7="",N7=""),"",N7-M7)</f>
        <v/>
      </c>
      <c r="P7" s="11">
        <f>IF(OR(A7="",G7=""),"",MAX(0,G7-TODAY()))</f>
        <v/>
      </c>
      <c r="Q7" s="12">
        <f>IF(OR(A7="",G7=""),"",IF(AND(J7&lt;100%,TODAY()&gt;G7),"ALERTE","OK"))</f>
        <v/>
      </c>
      <c r="R7" s="3" t="inlineStr">
        <is>
          <t>Nettoyage des données à poursuivre.</t>
        </is>
      </c>
      <c r="S7" s="14">
        <f>IF(D7="","",IFERROR(VLOOKUP(D7,'Paramètres'!$A$2:$B$11,2,FALSE),"À vérifier"))</f>
        <v/>
      </c>
    </row>
    <row r="8">
      <c r="A8" s="2" t="inlineStr">
        <is>
          <t>PRJ-007</t>
        </is>
      </c>
      <c r="B8" s="2" t="inlineStr">
        <is>
          <t>Accompagnement</t>
        </is>
      </c>
      <c r="C8" s="3" t="inlineStr">
        <is>
          <t>Recette utilisateurs</t>
        </is>
      </c>
      <c r="D8" s="2" t="inlineStr">
        <is>
          <t>Léa</t>
        </is>
      </c>
      <c r="E8" s="2" t="inlineStr">
        <is>
          <t>Strasbourg</t>
        </is>
      </c>
      <c r="F8" s="4" t="n">
        <v>46299</v>
      </c>
      <c r="G8" s="4" t="n">
        <v>46310</v>
      </c>
      <c r="H8" s="4" t="n"/>
      <c r="I8" s="5">
        <f>IF(OR(F8="",G8=""),"",G8-F8+1)</f>
        <v/>
      </c>
      <c r="J8" s="6" t="n">
        <v>0</v>
      </c>
      <c r="K8" s="7">
        <f>IF(OR(A8="",G8=""),"",IF(J8=100%,"Terminé",IF(TODAY()&gt;G8,"En retard",IF(J8&gt;0,"En cours","À venir"))))</f>
        <v/>
      </c>
      <c r="L8" s="2" t="inlineStr">
        <is>
          <t>Moyenne</t>
        </is>
      </c>
      <c r="M8" s="8" t="n">
        <v>4500</v>
      </c>
      <c r="N8" s="8" t="n">
        <v>0</v>
      </c>
      <c r="O8" s="9">
        <f>IF(AND(M8="",N8=""),"",N8-M8)</f>
        <v/>
      </c>
      <c r="P8" s="5">
        <f>IF(OR(A8="",G8=""),"",MAX(0,G8-TODAY()))</f>
        <v/>
      </c>
      <c r="Q8" s="7">
        <f>IF(OR(A8="",G8=""),"",IF(AND(J8&lt;100%,TODAY()&gt;G8),"ALERTE","OK"))</f>
        <v/>
      </c>
      <c r="R8" s="3" t="inlineStr">
        <is>
          <t>Créneaux de recette à confirmer.</t>
        </is>
      </c>
      <c r="S8" s="10">
        <f>IF(D8="","",IFERROR(VLOOKUP(D8,'Paramètres'!$A$2:$B$11,2,FALSE),"À vérifier"))</f>
        <v/>
      </c>
    </row>
    <row r="9">
      <c r="A9" s="2" t="inlineStr">
        <is>
          <t>PRJ-008</t>
        </is>
      </c>
      <c r="B9" s="2" t="inlineStr">
        <is>
          <t>Accompagnement</t>
        </is>
      </c>
      <c r="C9" s="3" t="inlineStr">
        <is>
          <t>Formation des équipes</t>
        </is>
      </c>
      <c r="D9" s="2" t="inlineStr">
        <is>
          <t>Nicolas</t>
        </is>
      </c>
      <c r="E9" s="2" t="inlineStr">
        <is>
          <t>Marseille</t>
        </is>
      </c>
      <c r="F9" s="4" t="n">
        <v>46313</v>
      </c>
      <c r="G9" s="4" t="n">
        <v>46317</v>
      </c>
      <c r="H9" s="4" t="n"/>
      <c r="I9" s="11">
        <f>IF(OR(F9="",G9=""),"",G9-F9+1)</f>
        <v/>
      </c>
      <c r="J9" s="6" t="n">
        <v>0</v>
      </c>
      <c r="K9" s="12">
        <f>IF(OR(A9="",G9=""),"",IF(J9=100%,"Terminé",IF(TODAY()&gt;G9,"En retard",IF(J9&gt;0,"En cours","À venir"))))</f>
        <v/>
      </c>
      <c r="L9" s="2" t="inlineStr">
        <is>
          <t>Moyenne</t>
        </is>
      </c>
      <c r="M9" s="8" t="n">
        <v>3500</v>
      </c>
      <c r="N9" s="8" t="n">
        <v>0</v>
      </c>
      <c r="O9" s="13">
        <f>IF(AND(M9="",N9=""),"",N9-M9)</f>
        <v/>
      </c>
      <c r="P9" s="11">
        <f>IF(OR(A9="",G9=""),"",MAX(0,G9-TODAY()))</f>
        <v/>
      </c>
      <c r="Q9" s="12">
        <f>IF(OR(A9="",G9=""),"",IF(AND(J9&lt;100%,TODAY()&gt;G9),"ALERTE","OK"))</f>
        <v/>
      </c>
      <c r="R9" s="3" t="inlineStr">
        <is>
          <t>Supports de formation en préparation.</t>
        </is>
      </c>
      <c r="S9" s="14">
        <f>IF(D9="","",IFERROR(VLOOKUP(D9,'Paramètres'!$A$2:$B$11,2,FALSE),"À vérifier"))</f>
        <v/>
      </c>
    </row>
    <row r="10">
      <c r="A10" s="2" t="inlineStr">
        <is>
          <t>PRJ-009</t>
        </is>
      </c>
      <c r="B10" s="2" t="inlineStr">
        <is>
          <t>Déploiement</t>
        </is>
      </c>
      <c r="C10" s="3" t="inlineStr">
        <is>
          <t>Mise en production</t>
        </is>
      </c>
      <c r="D10" s="2" t="inlineStr">
        <is>
          <t>Manon</t>
        </is>
      </c>
      <c r="E10" s="2" t="inlineStr">
        <is>
          <t>Nice</t>
        </is>
      </c>
      <c r="F10" s="4" t="n">
        <v>46322</v>
      </c>
      <c r="G10" s="4" t="n">
        <v>46326</v>
      </c>
      <c r="H10" s="4" t="n"/>
      <c r="I10" s="5">
        <f>IF(OR(F10="",G10=""),"",G10-F10+1)</f>
        <v/>
      </c>
      <c r="J10" s="6" t="n">
        <v>0</v>
      </c>
      <c r="K10" s="7">
        <f>IF(OR(A10="",G10=""),"",IF(J10=100%,"Terminé",IF(TODAY()&gt;G10,"En retard",IF(J10&gt;0,"En cours","À venir"))))</f>
        <v/>
      </c>
      <c r="L10" s="2" t="inlineStr">
        <is>
          <t>Haute</t>
        </is>
      </c>
      <c r="M10" s="8" t="n">
        <v>6000</v>
      </c>
      <c r="N10" s="8" t="n">
        <v>0</v>
      </c>
      <c r="O10" s="9">
        <f>IF(AND(M10="",N10=""),"",N10-M10)</f>
        <v/>
      </c>
      <c r="P10" s="5">
        <f>IF(OR(A10="",G10=""),"",MAX(0,G10-TODAY()))</f>
        <v/>
      </c>
      <c r="Q10" s="7">
        <f>IF(OR(A10="",G10=""),"",IF(AND(J10&lt;100%,TODAY()&gt;G10),"ALERTE","OK"))</f>
        <v/>
      </c>
      <c r="R10" s="3" t="inlineStr">
        <is>
          <t>Plan de bascule à valider.</t>
        </is>
      </c>
      <c r="S10" s="10">
        <f>IF(D10="","",IFERROR(VLOOKUP(D10,'Paramètres'!$A$2:$B$11,2,FALSE),"À vérifier"))</f>
        <v/>
      </c>
    </row>
    <row r="11">
      <c r="A11" s="2" t="n"/>
      <c r="B11" s="2" t="n"/>
      <c r="C11" s="3" t="n"/>
      <c r="D11" s="2" t="n"/>
      <c r="E11" s="2" t="n"/>
      <c r="F11" s="4" t="n"/>
      <c r="G11" s="4" t="n"/>
      <c r="H11" s="4" t="n"/>
      <c r="I11" s="15">
        <f>IF(OR(F11="",G11=""),"",G11-F11+1)</f>
        <v/>
      </c>
      <c r="J11" s="6" t="n"/>
      <c r="K11" s="16">
        <f>IF(OR(A11="",G11=""),"",IF(J11=100%,"Terminé",IF(TODAY()&gt;G11,"En retard",IF(J11&gt;0,"En cours","À venir"))))</f>
        <v/>
      </c>
      <c r="L11" s="2" t="n"/>
      <c r="M11" s="8" t="n"/>
      <c r="N11" s="8" t="n"/>
      <c r="O11" s="17">
        <f>IF(AND(M11="",N11=""),"",N11-M11)</f>
        <v/>
      </c>
      <c r="P11" s="15">
        <f>IF(OR(A11="",G11=""),"",MAX(0,G11-TODAY()))</f>
        <v/>
      </c>
      <c r="Q11" s="16">
        <f>IF(OR(A11="",G11=""),"",IF(AND(J11&lt;100%,TODAY()&gt;G11),"ALERTE","OK"))</f>
        <v/>
      </c>
      <c r="R11" s="3" t="n"/>
      <c r="S11" s="18">
        <f>IF(D11="","",IFERROR(VLOOKUP(D11,'Paramètres'!$A$2:$B$11,2,FALSE),"À vérifier"))</f>
        <v/>
      </c>
    </row>
    <row r="12">
      <c r="A12" s="2" t="n"/>
      <c r="B12" s="2" t="n"/>
      <c r="C12" s="3" t="n"/>
      <c r="D12" s="2" t="n"/>
      <c r="E12" s="2" t="n"/>
      <c r="F12" s="4" t="n"/>
      <c r="G12" s="4" t="n"/>
      <c r="H12" s="4" t="n"/>
      <c r="I12" s="15">
        <f>IF(OR(F12="",G12=""),"",G12-F12+1)</f>
        <v/>
      </c>
      <c r="J12" s="6" t="n"/>
      <c r="K12" s="16">
        <f>IF(OR(A12="",G12=""),"",IF(J12=100%,"Terminé",IF(TODAY()&gt;G12,"En retard",IF(J12&gt;0,"En cours","À venir"))))</f>
        <v/>
      </c>
      <c r="L12" s="2" t="n"/>
      <c r="M12" s="8" t="n"/>
      <c r="N12" s="8" t="n"/>
      <c r="O12" s="17">
        <f>IF(AND(M12="",N12=""),"",N12-M12)</f>
        <v/>
      </c>
      <c r="P12" s="15">
        <f>IF(OR(A12="",G12=""),"",MAX(0,G12-TODAY()))</f>
        <v/>
      </c>
      <c r="Q12" s="16">
        <f>IF(OR(A12="",G12=""),"",IF(AND(J12&lt;100%,TODAY()&gt;G12),"ALERTE","OK"))</f>
        <v/>
      </c>
      <c r="R12" s="3" t="n"/>
      <c r="S12" s="18">
        <f>IF(D12="","",IFERROR(VLOOKUP(D12,'Paramètres'!$A$2:$B$11,2,FALSE),"À vérifier"))</f>
        <v/>
      </c>
    </row>
    <row r="13">
      <c r="A13" s="2" t="n"/>
      <c r="B13" s="2" t="n"/>
      <c r="C13" s="3" t="n"/>
      <c r="D13" s="2" t="n"/>
      <c r="E13" s="2" t="n"/>
      <c r="F13" s="4" t="n"/>
      <c r="G13" s="4" t="n"/>
      <c r="H13" s="4" t="n"/>
      <c r="I13" s="15">
        <f>IF(OR(F13="",G13=""),"",G13-F13+1)</f>
        <v/>
      </c>
      <c r="J13" s="6" t="n"/>
      <c r="K13" s="16">
        <f>IF(OR(A13="",G13=""),"",IF(J13=100%,"Terminé",IF(TODAY()&gt;G13,"En retard",IF(J13&gt;0,"En cours","À venir"))))</f>
        <v/>
      </c>
      <c r="L13" s="2" t="n"/>
      <c r="M13" s="8" t="n"/>
      <c r="N13" s="8" t="n"/>
      <c r="O13" s="17">
        <f>IF(AND(M13="",N13=""),"",N13-M13)</f>
        <v/>
      </c>
      <c r="P13" s="15">
        <f>IF(OR(A13="",G13=""),"",MAX(0,G13-TODAY()))</f>
        <v/>
      </c>
      <c r="Q13" s="16">
        <f>IF(OR(A13="",G13=""),"",IF(AND(J13&lt;100%,TODAY()&gt;G13),"ALERTE","OK"))</f>
        <v/>
      </c>
      <c r="R13" s="3" t="n"/>
      <c r="S13" s="18">
        <f>IF(D13="","",IFERROR(VLOOKUP(D13,'Paramètres'!$A$2:$B$11,2,FALSE),"À vérifier"))</f>
        <v/>
      </c>
    </row>
    <row r="14">
      <c r="A14" s="2" t="n"/>
      <c r="B14" s="2" t="n"/>
      <c r="C14" s="3" t="n"/>
      <c r="D14" s="2" t="n"/>
      <c r="E14" s="2" t="n"/>
      <c r="F14" s="4" t="n"/>
      <c r="G14" s="4" t="n"/>
      <c r="H14" s="4" t="n"/>
      <c r="I14" s="15">
        <f>IF(OR(F14="",G14=""),"",G14-F14+1)</f>
        <v/>
      </c>
      <c r="J14" s="6" t="n"/>
      <c r="K14" s="16">
        <f>IF(OR(A14="",G14=""),"",IF(J14=100%,"Terminé",IF(TODAY()&gt;G14,"En retard",IF(J14&gt;0,"En cours","À venir"))))</f>
        <v/>
      </c>
      <c r="L14" s="2" t="n"/>
      <c r="M14" s="8" t="n"/>
      <c r="N14" s="8" t="n"/>
      <c r="O14" s="17">
        <f>IF(AND(M14="",N14=""),"",N14-M14)</f>
        <v/>
      </c>
      <c r="P14" s="15">
        <f>IF(OR(A14="",G14=""),"",MAX(0,G14-TODAY()))</f>
        <v/>
      </c>
      <c r="Q14" s="16">
        <f>IF(OR(A14="",G14=""),"",IF(AND(J14&lt;100%,TODAY()&gt;G14),"ALERTE","OK"))</f>
        <v/>
      </c>
      <c r="R14" s="3" t="n"/>
      <c r="S14" s="18">
        <f>IF(D14="","",IFERROR(VLOOKUP(D14,'Paramètres'!$A$2:$B$11,2,FALSE),"À vérifier"))</f>
        <v/>
      </c>
    </row>
    <row r="15">
      <c r="A15" s="2" t="n"/>
      <c r="B15" s="2" t="n"/>
      <c r="C15" s="3" t="n"/>
      <c r="D15" s="2" t="n"/>
      <c r="E15" s="2" t="n"/>
      <c r="F15" s="4" t="n"/>
      <c r="G15" s="4" t="n"/>
      <c r="H15" s="4" t="n"/>
      <c r="I15" s="15">
        <f>IF(OR(F15="",G15=""),"",G15-F15+1)</f>
        <v/>
      </c>
      <c r="J15" s="6" t="n"/>
      <c r="K15" s="16">
        <f>IF(OR(A15="",G15=""),"",IF(J15=100%,"Terminé",IF(TODAY()&gt;G15,"En retard",IF(J15&gt;0,"En cours","À venir"))))</f>
        <v/>
      </c>
      <c r="L15" s="2" t="n"/>
      <c r="M15" s="8" t="n"/>
      <c r="N15" s="8" t="n"/>
      <c r="O15" s="17">
        <f>IF(AND(M15="",N15=""),"",N15-M15)</f>
        <v/>
      </c>
      <c r="P15" s="15">
        <f>IF(OR(A15="",G15=""),"",MAX(0,G15-TODAY()))</f>
        <v/>
      </c>
      <c r="Q15" s="16">
        <f>IF(OR(A15="",G15=""),"",IF(AND(J15&lt;100%,TODAY()&gt;G15),"ALERTE","OK"))</f>
        <v/>
      </c>
      <c r="R15" s="3" t="n"/>
      <c r="S15" s="18">
        <f>IF(D15="","",IFERROR(VLOOKUP(D15,'Paramètres'!$A$2:$B$11,2,FALSE),"À vérifier"))</f>
        <v/>
      </c>
    </row>
    <row r="16">
      <c r="A16" s="2" t="n"/>
      <c r="B16" s="2" t="n"/>
      <c r="C16" s="3" t="n"/>
      <c r="D16" s="2" t="n"/>
      <c r="E16" s="2" t="n"/>
      <c r="F16" s="4" t="n"/>
      <c r="G16" s="4" t="n"/>
      <c r="H16" s="4" t="n"/>
      <c r="I16" s="15">
        <f>IF(OR(F16="",G16=""),"",G16-F16+1)</f>
        <v/>
      </c>
      <c r="J16" s="6" t="n"/>
      <c r="K16" s="16">
        <f>IF(OR(A16="",G16=""),"",IF(J16=100%,"Terminé",IF(TODAY()&gt;G16,"En retard",IF(J16&gt;0,"En cours","À venir"))))</f>
        <v/>
      </c>
      <c r="L16" s="2" t="n"/>
      <c r="M16" s="8" t="n"/>
      <c r="N16" s="8" t="n"/>
      <c r="O16" s="17">
        <f>IF(AND(M16="",N16=""),"",N16-M16)</f>
        <v/>
      </c>
      <c r="P16" s="15">
        <f>IF(OR(A16="",G16=""),"",MAX(0,G16-TODAY()))</f>
        <v/>
      </c>
      <c r="Q16" s="16">
        <f>IF(OR(A16="",G16=""),"",IF(AND(J16&lt;100%,TODAY()&gt;G16),"ALERTE","OK"))</f>
        <v/>
      </c>
      <c r="R16" s="3" t="n"/>
      <c r="S16" s="18">
        <f>IF(D16="","",IFERROR(VLOOKUP(D16,'Paramètres'!$A$2:$B$11,2,FALSE),"À vérifier"))</f>
        <v/>
      </c>
    </row>
    <row r="17">
      <c r="A17" s="2" t="n"/>
      <c r="B17" s="2" t="n"/>
      <c r="C17" s="3" t="n"/>
      <c r="D17" s="2" t="n"/>
      <c r="E17" s="2" t="n"/>
      <c r="F17" s="4" t="n"/>
      <c r="G17" s="4" t="n"/>
      <c r="H17" s="4" t="n"/>
      <c r="I17" s="15">
        <f>IF(OR(F17="",G17=""),"",G17-F17+1)</f>
        <v/>
      </c>
      <c r="J17" s="6" t="n"/>
      <c r="K17" s="16">
        <f>IF(OR(A17="",G17=""),"",IF(J17=100%,"Terminé",IF(TODAY()&gt;G17,"En retard",IF(J17&gt;0,"En cours","À venir"))))</f>
        <v/>
      </c>
      <c r="L17" s="2" t="n"/>
      <c r="M17" s="8" t="n"/>
      <c r="N17" s="8" t="n"/>
      <c r="O17" s="17">
        <f>IF(AND(M17="",N17=""),"",N17-M17)</f>
        <v/>
      </c>
      <c r="P17" s="15">
        <f>IF(OR(A17="",G17=""),"",MAX(0,G17-TODAY()))</f>
        <v/>
      </c>
      <c r="Q17" s="16">
        <f>IF(OR(A17="",G17=""),"",IF(AND(J17&lt;100%,TODAY()&gt;G17),"ALERTE","OK"))</f>
        <v/>
      </c>
      <c r="R17" s="3" t="n"/>
      <c r="S17" s="18">
        <f>IF(D17="","",IFERROR(VLOOKUP(D17,'Paramètres'!$A$2:$B$11,2,FALSE),"À vérifier"))</f>
        <v/>
      </c>
    </row>
    <row r="18">
      <c r="A18" s="2" t="n"/>
      <c r="B18" s="2" t="n"/>
      <c r="C18" s="3" t="n"/>
      <c r="D18" s="2" t="n"/>
      <c r="E18" s="2" t="n"/>
      <c r="F18" s="4" t="n"/>
      <c r="G18" s="4" t="n"/>
      <c r="H18" s="4" t="n"/>
      <c r="I18" s="15">
        <f>IF(OR(F18="",G18=""),"",G18-F18+1)</f>
        <v/>
      </c>
      <c r="J18" s="6" t="n"/>
      <c r="K18" s="16">
        <f>IF(OR(A18="",G18=""),"",IF(J18=100%,"Terminé",IF(TODAY()&gt;G18,"En retard",IF(J18&gt;0,"En cours","À venir"))))</f>
        <v/>
      </c>
      <c r="L18" s="2" t="n"/>
      <c r="M18" s="8" t="n"/>
      <c r="N18" s="8" t="n"/>
      <c r="O18" s="17">
        <f>IF(AND(M18="",N18=""),"",N18-M18)</f>
        <v/>
      </c>
      <c r="P18" s="15">
        <f>IF(OR(A18="",G18=""),"",MAX(0,G18-TODAY()))</f>
        <v/>
      </c>
      <c r="Q18" s="16">
        <f>IF(OR(A18="",G18=""),"",IF(AND(J18&lt;100%,TODAY()&gt;G18),"ALERTE","OK"))</f>
        <v/>
      </c>
      <c r="R18" s="3" t="n"/>
      <c r="S18" s="18">
        <f>IF(D18="","",IFERROR(VLOOKUP(D18,'Paramètres'!$A$2:$B$11,2,FALSE),"À vérifier"))</f>
        <v/>
      </c>
    </row>
    <row r="19">
      <c r="A19" s="2" t="n"/>
      <c r="B19" s="2" t="n"/>
      <c r="C19" s="3" t="n"/>
      <c r="D19" s="2" t="n"/>
      <c r="E19" s="2" t="n"/>
      <c r="F19" s="4" t="n"/>
      <c r="G19" s="4" t="n"/>
      <c r="H19" s="4" t="n"/>
      <c r="I19" s="15">
        <f>IF(OR(F19="",G19=""),"",G19-F19+1)</f>
        <v/>
      </c>
      <c r="J19" s="6" t="n"/>
      <c r="K19" s="16">
        <f>IF(OR(A19="",G19=""),"",IF(J19=100%,"Terminé",IF(TODAY()&gt;G19,"En retard",IF(J19&gt;0,"En cours","À venir"))))</f>
        <v/>
      </c>
      <c r="L19" s="2" t="n"/>
      <c r="M19" s="8" t="n"/>
      <c r="N19" s="8" t="n"/>
      <c r="O19" s="17">
        <f>IF(AND(M19="",N19=""),"",N19-M19)</f>
        <v/>
      </c>
      <c r="P19" s="15">
        <f>IF(OR(A19="",G19=""),"",MAX(0,G19-TODAY()))</f>
        <v/>
      </c>
      <c r="Q19" s="16">
        <f>IF(OR(A19="",G19=""),"",IF(AND(J19&lt;100%,TODAY()&gt;G19),"ALERTE","OK"))</f>
        <v/>
      </c>
      <c r="R19" s="3" t="n"/>
      <c r="S19" s="18">
        <f>IF(D19="","",IFERROR(VLOOKUP(D19,'Paramètres'!$A$2:$B$11,2,FALSE),"À vérifier"))</f>
        <v/>
      </c>
    </row>
    <row r="20">
      <c r="A20" s="2" t="n"/>
      <c r="B20" s="2" t="n"/>
      <c r="C20" s="3" t="n"/>
      <c r="D20" s="2" t="n"/>
      <c r="E20" s="2" t="n"/>
      <c r="F20" s="4" t="n"/>
      <c r="G20" s="4" t="n"/>
      <c r="H20" s="4" t="n"/>
      <c r="I20" s="15">
        <f>IF(OR(F20="",G20=""),"",G20-F20+1)</f>
        <v/>
      </c>
      <c r="J20" s="6" t="n"/>
      <c r="K20" s="16">
        <f>IF(OR(A20="",G20=""),"",IF(J20=100%,"Terminé",IF(TODAY()&gt;G20,"En retard",IF(J20&gt;0,"En cours","À venir"))))</f>
        <v/>
      </c>
      <c r="L20" s="2" t="n"/>
      <c r="M20" s="8" t="n"/>
      <c r="N20" s="8" t="n"/>
      <c r="O20" s="17">
        <f>IF(AND(M20="",N20=""),"",N20-M20)</f>
        <v/>
      </c>
      <c r="P20" s="15">
        <f>IF(OR(A20="",G20=""),"",MAX(0,G20-TODAY()))</f>
        <v/>
      </c>
      <c r="Q20" s="16">
        <f>IF(OR(A20="",G20=""),"",IF(AND(J20&lt;100%,TODAY()&gt;G20),"ALERTE","OK"))</f>
        <v/>
      </c>
      <c r="R20" s="3" t="n"/>
      <c r="S20" s="18">
        <f>IF(D20="","",IFERROR(VLOOKUP(D20,'Paramètres'!$A$2:$B$11,2,FALSE),"À vérifier"))</f>
        <v/>
      </c>
    </row>
    <row r="21">
      <c r="A21" s="2" t="n"/>
      <c r="B21" s="2" t="n"/>
      <c r="C21" s="3" t="n"/>
      <c r="D21" s="2" t="n"/>
      <c r="E21" s="2" t="n"/>
      <c r="F21" s="4" t="n"/>
      <c r="G21" s="4" t="n"/>
      <c r="H21" s="4" t="n"/>
      <c r="I21" s="15">
        <f>IF(OR(F21="",G21=""),"",G21-F21+1)</f>
        <v/>
      </c>
      <c r="J21" s="6" t="n"/>
      <c r="K21" s="16">
        <f>IF(OR(A21="",G21=""),"",IF(J21=100%,"Terminé",IF(TODAY()&gt;G21,"En retard",IF(J21&gt;0,"En cours","À venir"))))</f>
        <v/>
      </c>
      <c r="L21" s="2" t="n"/>
      <c r="M21" s="8" t="n"/>
      <c r="N21" s="8" t="n"/>
      <c r="O21" s="17">
        <f>IF(AND(M21="",N21=""),"",N21-M21)</f>
        <v/>
      </c>
      <c r="P21" s="15">
        <f>IF(OR(A21="",G21=""),"",MAX(0,G21-TODAY()))</f>
        <v/>
      </c>
      <c r="Q21" s="16">
        <f>IF(OR(A21="",G21=""),"",IF(AND(J21&lt;100%,TODAY()&gt;G21),"ALERTE","OK"))</f>
        <v/>
      </c>
      <c r="R21" s="3" t="n"/>
      <c r="S21" s="18">
        <f>IF(D21="","",IFERROR(VLOOKUP(D21,'Paramètres'!$A$2:$B$11,2,FALSE),"À vérifier"))</f>
        <v/>
      </c>
    </row>
    <row r="22">
      <c r="A22" s="2" t="n"/>
      <c r="B22" s="2" t="n"/>
      <c r="C22" s="3" t="n"/>
      <c r="D22" s="2" t="n"/>
      <c r="E22" s="2" t="n"/>
      <c r="F22" s="4" t="n"/>
      <c r="G22" s="4" t="n"/>
      <c r="H22" s="4" t="n"/>
      <c r="I22" s="15">
        <f>IF(OR(F22="",G22=""),"",G22-F22+1)</f>
        <v/>
      </c>
      <c r="J22" s="6" t="n"/>
      <c r="K22" s="16">
        <f>IF(OR(A22="",G22=""),"",IF(J22=100%,"Terminé",IF(TODAY()&gt;G22,"En retard",IF(J22&gt;0,"En cours","À venir"))))</f>
        <v/>
      </c>
      <c r="L22" s="2" t="n"/>
      <c r="M22" s="8" t="n"/>
      <c r="N22" s="8" t="n"/>
      <c r="O22" s="17">
        <f>IF(AND(M22="",N22=""),"",N22-M22)</f>
        <v/>
      </c>
      <c r="P22" s="15">
        <f>IF(OR(A22="",G22=""),"",MAX(0,G22-TODAY()))</f>
        <v/>
      </c>
      <c r="Q22" s="16">
        <f>IF(OR(A22="",G22=""),"",IF(AND(J22&lt;100%,TODAY()&gt;G22),"ALERTE","OK"))</f>
        <v/>
      </c>
      <c r="R22" s="3" t="n"/>
      <c r="S22" s="18">
        <f>IF(D22="","",IFERROR(VLOOKUP(D22,'Paramètres'!$A$2:$B$11,2,FALSE),"À vérifier"))</f>
        <v/>
      </c>
    </row>
    <row r="23">
      <c r="A23" s="2" t="n"/>
      <c r="B23" s="2" t="n"/>
      <c r="C23" s="3" t="n"/>
      <c r="D23" s="2" t="n"/>
      <c r="E23" s="2" t="n"/>
      <c r="F23" s="4" t="n"/>
      <c r="G23" s="4" t="n"/>
      <c r="H23" s="4" t="n"/>
      <c r="I23" s="15">
        <f>IF(OR(F23="",G23=""),"",G23-F23+1)</f>
        <v/>
      </c>
      <c r="J23" s="6" t="n"/>
      <c r="K23" s="16">
        <f>IF(OR(A23="",G23=""),"",IF(J23=100%,"Terminé",IF(TODAY()&gt;G23,"En retard",IF(J23&gt;0,"En cours","À venir"))))</f>
        <v/>
      </c>
      <c r="L23" s="2" t="n"/>
      <c r="M23" s="8" t="n"/>
      <c r="N23" s="8" t="n"/>
      <c r="O23" s="17">
        <f>IF(AND(M23="",N23=""),"",N23-M23)</f>
        <v/>
      </c>
      <c r="P23" s="15">
        <f>IF(OR(A23="",G23=""),"",MAX(0,G23-TODAY()))</f>
        <v/>
      </c>
      <c r="Q23" s="16">
        <f>IF(OR(A23="",G23=""),"",IF(AND(J23&lt;100%,TODAY()&gt;G23),"ALERTE","OK"))</f>
        <v/>
      </c>
      <c r="R23" s="3" t="n"/>
      <c r="S23" s="18">
        <f>IF(D23="","",IFERROR(VLOOKUP(D23,'Paramètres'!$A$2:$B$11,2,FALSE),"À vérifier"))</f>
        <v/>
      </c>
    </row>
    <row r="24">
      <c r="A24" s="2" t="n"/>
      <c r="B24" s="2" t="n"/>
      <c r="C24" s="3" t="n"/>
      <c r="D24" s="2" t="n"/>
      <c r="E24" s="2" t="n"/>
      <c r="F24" s="4" t="n"/>
      <c r="G24" s="4" t="n"/>
      <c r="H24" s="4" t="n"/>
      <c r="I24" s="15">
        <f>IF(OR(F24="",G24=""),"",G24-F24+1)</f>
        <v/>
      </c>
      <c r="J24" s="6" t="n"/>
      <c r="K24" s="16">
        <f>IF(OR(A24="",G24=""),"",IF(J24=100%,"Terminé",IF(TODAY()&gt;G24,"En retard",IF(J24&gt;0,"En cours","À venir"))))</f>
        <v/>
      </c>
      <c r="L24" s="2" t="n"/>
      <c r="M24" s="8" t="n"/>
      <c r="N24" s="8" t="n"/>
      <c r="O24" s="17">
        <f>IF(AND(M24="",N24=""),"",N24-M24)</f>
        <v/>
      </c>
      <c r="P24" s="15">
        <f>IF(OR(A24="",G24=""),"",MAX(0,G24-TODAY()))</f>
        <v/>
      </c>
      <c r="Q24" s="16">
        <f>IF(OR(A24="",G24=""),"",IF(AND(J24&lt;100%,TODAY()&gt;G24),"ALERTE","OK"))</f>
        <v/>
      </c>
      <c r="R24" s="3" t="n"/>
      <c r="S24" s="18">
        <f>IF(D24="","",IFERROR(VLOOKUP(D24,'Paramètres'!$A$2:$B$11,2,FALSE),"À vérifier"))</f>
        <v/>
      </c>
    </row>
    <row r="25">
      <c r="A25" s="2" t="n"/>
      <c r="B25" s="2" t="n"/>
      <c r="C25" s="3" t="n"/>
      <c r="D25" s="2" t="n"/>
      <c r="E25" s="2" t="n"/>
      <c r="F25" s="4" t="n"/>
      <c r="G25" s="4" t="n"/>
      <c r="H25" s="4" t="n"/>
      <c r="I25" s="15">
        <f>IF(OR(F25="",G25=""),"",G25-F25+1)</f>
        <v/>
      </c>
      <c r="J25" s="6" t="n"/>
      <c r="K25" s="16">
        <f>IF(OR(A25="",G25=""),"",IF(J25=100%,"Terminé",IF(TODAY()&gt;G25,"En retard",IF(J25&gt;0,"En cours","À venir"))))</f>
        <v/>
      </c>
      <c r="L25" s="2" t="n"/>
      <c r="M25" s="8" t="n"/>
      <c r="N25" s="8" t="n"/>
      <c r="O25" s="17">
        <f>IF(AND(M25="",N25=""),"",N25-M25)</f>
        <v/>
      </c>
      <c r="P25" s="15">
        <f>IF(OR(A25="",G25=""),"",MAX(0,G25-TODAY()))</f>
        <v/>
      </c>
      <c r="Q25" s="16">
        <f>IF(OR(A25="",G25=""),"",IF(AND(J25&lt;100%,TODAY()&gt;G25),"ALERTE","OK"))</f>
        <v/>
      </c>
      <c r="R25" s="3" t="n"/>
      <c r="S25" s="18">
        <f>IF(D25="","",IFERROR(VLOOKUP(D25,'Paramètres'!$A$2:$B$11,2,FALSE),"À vérifier"))</f>
        <v/>
      </c>
    </row>
    <row r="26">
      <c r="A26" s="2" t="n"/>
      <c r="B26" s="2" t="n"/>
      <c r="C26" s="3" t="n"/>
      <c r="D26" s="2" t="n"/>
      <c r="E26" s="2" t="n"/>
      <c r="F26" s="4" t="n"/>
      <c r="G26" s="4" t="n"/>
      <c r="H26" s="4" t="n"/>
      <c r="I26" s="15">
        <f>IF(OR(F26="",G26=""),"",G26-F26+1)</f>
        <v/>
      </c>
      <c r="J26" s="6" t="n"/>
      <c r="K26" s="16">
        <f>IF(OR(A26="",G26=""),"",IF(J26=100%,"Terminé",IF(TODAY()&gt;G26,"En retard",IF(J26&gt;0,"En cours","À venir"))))</f>
        <v/>
      </c>
      <c r="L26" s="2" t="n"/>
      <c r="M26" s="8" t="n"/>
      <c r="N26" s="8" t="n"/>
      <c r="O26" s="17">
        <f>IF(AND(M26="",N26=""),"",N26-M26)</f>
        <v/>
      </c>
      <c r="P26" s="15">
        <f>IF(OR(A26="",G26=""),"",MAX(0,G26-TODAY()))</f>
        <v/>
      </c>
      <c r="Q26" s="16">
        <f>IF(OR(A26="",G26=""),"",IF(AND(J26&lt;100%,TODAY()&gt;G26),"ALERTE","OK"))</f>
        <v/>
      </c>
      <c r="R26" s="3" t="n"/>
      <c r="S26" s="18">
        <f>IF(D26="","",IFERROR(VLOOKUP(D26,'Paramètres'!$A$2:$B$11,2,FALSE),"À vérifier"))</f>
        <v/>
      </c>
    </row>
    <row r="27">
      <c r="A27" s="2" t="n"/>
      <c r="B27" s="2" t="n"/>
      <c r="C27" s="3" t="n"/>
      <c r="D27" s="2" t="n"/>
      <c r="E27" s="2" t="n"/>
      <c r="F27" s="4" t="n"/>
      <c r="G27" s="4" t="n"/>
      <c r="H27" s="4" t="n"/>
      <c r="I27" s="15">
        <f>IF(OR(F27="",G27=""),"",G27-F27+1)</f>
        <v/>
      </c>
      <c r="J27" s="6" t="n"/>
      <c r="K27" s="16">
        <f>IF(OR(A27="",G27=""),"",IF(J27=100%,"Terminé",IF(TODAY()&gt;G27,"En retard",IF(J27&gt;0,"En cours","À venir"))))</f>
        <v/>
      </c>
      <c r="L27" s="2" t="n"/>
      <c r="M27" s="8" t="n"/>
      <c r="N27" s="8" t="n"/>
      <c r="O27" s="17">
        <f>IF(AND(M27="",N27=""),"",N27-M27)</f>
        <v/>
      </c>
      <c r="P27" s="15">
        <f>IF(OR(A27="",G27=""),"",MAX(0,G27-TODAY()))</f>
        <v/>
      </c>
      <c r="Q27" s="16">
        <f>IF(OR(A27="",G27=""),"",IF(AND(J27&lt;100%,TODAY()&gt;G27),"ALERTE","OK"))</f>
        <v/>
      </c>
      <c r="R27" s="3" t="n"/>
      <c r="S27" s="18">
        <f>IF(D27="","",IFERROR(VLOOKUP(D27,'Paramètres'!$A$2:$B$11,2,FALSE),"À vérifier"))</f>
        <v/>
      </c>
    </row>
    <row r="28">
      <c r="A28" s="2" t="n"/>
      <c r="B28" s="2" t="n"/>
      <c r="C28" s="3" t="n"/>
      <c r="D28" s="2" t="n"/>
      <c r="E28" s="2" t="n"/>
      <c r="F28" s="4" t="n"/>
      <c r="G28" s="4" t="n"/>
      <c r="H28" s="4" t="n"/>
      <c r="I28" s="15">
        <f>IF(OR(F28="",G28=""),"",G28-F28+1)</f>
        <v/>
      </c>
      <c r="J28" s="6" t="n"/>
      <c r="K28" s="16">
        <f>IF(OR(A28="",G28=""),"",IF(J28=100%,"Terminé",IF(TODAY()&gt;G28,"En retard",IF(J28&gt;0,"En cours","À venir"))))</f>
        <v/>
      </c>
      <c r="L28" s="2" t="n"/>
      <c r="M28" s="8" t="n"/>
      <c r="N28" s="8" t="n"/>
      <c r="O28" s="17">
        <f>IF(AND(M28="",N28=""),"",N28-M28)</f>
        <v/>
      </c>
      <c r="P28" s="15">
        <f>IF(OR(A28="",G28=""),"",MAX(0,G28-TODAY()))</f>
        <v/>
      </c>
      <c r="Q28" s="16">
        <f>IF(OR(A28="",G28=""),"",IF(AND(J28&lt;100%,TODAY()&gt;G28),"ALERTE","OK"))</f>
        <v/>
      </c>
      <c r="R28" s="3" t="n"/>
      <c r="S28" s="18">
        <f>IF(D28="","",IFERROR(VLOOKUP(D28,'Paramètres'!$A$2:$B$11,2,FALSE),"À vérifier"))</f>
        <v/>
      </c>
    </row>
    <row r="29">
      <c r="A29" s="2" t="n"/>
      <c r="B29" s="2" t="n"/>
      <c r="C29" s="3" t="n"/>
      <c r="D29" s="2" t="n"/>
      <c r="E29" s="2" t="n"/>
      <c r="F29" s="4" t="n"/>
      <c r="G29" s="4" t="n"/>
      <c r="H29" s="4" t="n"/>
      <c r="I29" s="15">
        <f>IF(OR(F29="",G29=""),"",G29-F29+1)</f>
        <v/>
      </c>
      <c r="J29" s="6" t="n"/>
      <c r="K29" s="16">
        <f>IF(OR(A29="",G29=""),"",IF(J29=100%,"Terminé",IF(TODAY()&gt;G29,"En retard",IF(J29&gt;0,"En cours","À venir"))))</f>
        <v/>
      </c>
      <c r="L29" s="2" t="n"/>
      <c r="M29" s="8" t="n"/>
      <c r="N29" s="8" t="n"/>
      <c r="O29" s="17">
        <f>IF(AND(M29="",N29=""),"",N29-M29)</f>
        <v/>
      </c>
      <c r="P29" s="15">
        <f>IF(OR(A29="",G29=""),"",MAX(0,G29-TODAY()))</f>
        <v/>
      </c>
      <c r="Q29" s="16">
        <f>IF(OR(A29="",G29=""),"",IF(AND(J29&lt;100%,TODAY()&gt;G29),"ALERTE","OK"))</f>
        <v/>
      </c>
      <c r="R29" s="3" t="n"/>
      <c r="S29" s="18">
        <f>IF(D29="","",IFERROR(VLOOKUP(D29,'Paramètres'!$A$2:$B$11,2,FALSE),"À vérifier"))</f>
        <v/>
      </c>
    </row>
    <row r="30">
      <c r="A30" s="2" t="n"/>
      <c r="B30" s="2" t="n"/>
      <c r="C30" s="3" t="n"/>
      <c r="D30" s="2" t="n"/>
      <c r="E30" s="2" t="n"/>
      <c r="F30" s="4" t="n"/>
      <c r="G30" s="4" t="n"/>
      <c r="H30" s="4" t="n"/>
      <c r="I30" s="15">
        <f>IF(OR(F30="",G30=""),"",G30-F30+1)</f>
        <v/>
      </c>
      <c r="J30" s="6" t="n"/>
      <c r="K30" s="16">
        <f>IF(OR(A30="",G30=""),"",IF(J30=100%,"Terminé",IF(TODAY()&gt;G30,"En retard",IF(J30&gt;0,"En cours","À venir"))))</f>
        <v/>
      </c>
      <c r="L30" s="2" t="n"/>
      <c r="M30" s="8" t="n"/>
      <c r="N30" s="8" t="n"/>
      <c r="O30" s="17">
        <f>IF(AND(M30="",N30=""),"",N30-M30)</f>
        <v/>
      </c>
      <c r="P30" s="15">
        <f>IF(OR(A30="",G30=""),"",MAX(0,G30-TODAY()))</f>
        <v/>
      </c>
      <c r="Q30" s="16">
        <f>IF(OR(A30="",G30=""),"",IF(AND(J30&lt;100%,TODAY()&gt;G30),"ALERTE","OK"))</f>
        <v/>
      </c>
      <c r="R30" s="3" t="n"/>
      <c r="S30" s="18">
        <f>IF(D30="","",IFERROR(VLOOKUP(D30,'Paramètres'!$A$2:$B$11,2,FALSE),"À vérifier"))</f>
        <v/>
      </c>
    </row>
    <row r="31">
      <c r="A31" s="2" t="n"/>
      <c r="B31" s="2" t="n"/>
      <c r="C31" s="3" t="n"/>
      <c r="D31" s="2" t="n"/>
      <c r="E31" s="2" t="n"/>
      <c r="F31" s="4" t="n"/>
      <c r="G31" s="4" t="n"/>
      <c r="H31" s="4" t="n"/>
      <c r="I31" s="15">
        <f>IF(OR(F31="",G31=""),"",G31-F31+1)</f>
        <v/>
      </c>
      <c r="J31" s="6" t="n"/>
      <c r="K31" s="16">
        <f>IF(OR(A31="",G31=""),"",IF(J31=100%,"Terminé",IF(TODAY()&gt;G31,"En retard",IF(J31&gt;0,"En cours","À venir"))))</f>
        <v/>
      </c>
      <c r="L31" s="2" t="n"/>
      <c r="M31" s="8" t="n"/>
      <c r="N31" s="8" t="n"/>
      <c r="O31" s="17">
        <f>IF(AND(M31="",N31=""),"",N31-M31)</f>
        <v/>
      </c>
      <c r="P31" s="15">
        <f>IF(OR(A31="",G31=""),"",MAX(0,G31-TODAY()))</f>
        <v/>
      </c>
      <c r="Q31" s="16">
        <f>IF(OR(A31="",G31=""),"",IF(AND(J31&lt;100%,TODAY()&gt;G31),"ALERTE","OK"))</f>
        <v/>
      </c>
      <c r="R31" s="3" t="n"/>
      <c r="S31" s="18">
        <f>IF(D31="","",IFERROR(VLOOKUP(D31,'Paramètres'!$A$2:$B$11,2,FALSE),"À vérifier"))</f>
        <v/>
      </c>
    </row>
    <row r="32">
      <c r="A32" s="2" t="n"/>
      <c r="B32" s="2" t="n"/>
      <c r="C32" s="3" t="n"/>
      <c r="D32" s="2" t="n"/>
      <c r="E32" s="2" t="n"/>
      <c r="F32" s="4" t="n"/>
      <c r="G32" s="4" t="n"/>
      <c r="H32" s="4" t="n"/>
      <c r="I32" s="15">
        <f>IF(OR(F32="",G32=""),"",G32-F32+1)</f>
        <v/>
      </c>
      <c r="J32" s="6" t="n"/>
      <c r="K32" s="16">
        <f>IF(OR(A32="",G32=""),"",IF(J32=100%,"Terminé",IF(TODAY()&gt;G32,"En retard",IF(J32&gt;0,"En cours","À venir"))))</f>
        <v/>
      </c>
      <c r="L32" s="2" t="n"/>
      <c r="M32" s="8" t="n"/>
      <c r="N32" s="8" t="n"/>
      <c r="O32" s="17">
        <f>IF(AND(M32="",N32=""),"",N32-M32)</f>
        <v/>
      </c>
      <c r="P32" s="15">
        <f>IF(OR(A32="",G32=""),"",MAX(0,G32-TODAY()))</f>
        <v/>
      </c>
      <c r="Q32" s="16">
        <f>IF(OR(A32="",G32=""),"",IF(AND(J32&lt;100%,TODAY()&gt;G32),"ALERTE","OK"))</f>
        <v/>
      </c>
      <c r="R32" s="3" t="n"/>
      <c r="S32" s="18">
        <f>IF(D32="","",IFERROR(VLOOKUP(D32,'Paramètres'!$A$2:$B$11,2,FALSE),"À vérifier"))</f>
        <v/>
      </c>
    </row>
    <row r="33">
      <c r="A33" s="2" t="n"/>
      <c r="B33" s="2" t="n"/>
      <c r="C33" s="3" t="n"/>
      <c r="D33" s="2" t="n"/>
      <c r="E33" s="2" t="n"/>
      <c r="F33" s="4" t="n"/>
      <c r="G33" s="4" t="n"/>
      <c r="H33" s="4" t="n"/>
      <c r="I33" s="15">
        <f>IF(OR(F33="",G33=""),"",G33-F33+1)</f>
        <v/>
      </c>
      <c r="J33" s="6" t="n"/>
      <c r="K33" s="16">
        <f>IF(OR(A33="",G33=""),"",IF(J33=100%,"Terminé",IF(TODAY()&gt;G33,"En retard",IF(J33&gt;0,"En cours","À venir"))))</f>
        <v/>
      </c>
      <c r="L33" s="2" t="n"/>
      <c r="M33" s="8" t="n"/>
      <c r="N33" s="8" t="n"/>
      <c r="O33" s="17">
        <f>IF(AND(M33="",N33=""),"",N33-M33)</f>
        <v/>
      </c>
      <c r="P33" s="15">
        <f>IF(OR(A33="",G33=""),"",MAX(0,G33-TODAY()))</f>
        <v/>
      </c>
      <c r="Q33" s="16">
        <f>IF(OR(A33="",G33=""),"",IF(AND(J33&lt;100%,TODAY()&gt;G33),"ALERTE","OK"))</f>
        <v/>
      </c>
      <c r="R33" s="3" t="n"/>
      <c r="S33" s="18">
        <f>IF(D33="","",IFERROR(VLOOKUP(D33,'Paramètres'!$A$2:$B$11,2,FALSE),"À vérifier"))</f>
        <v/>
      </c>
    </row>
    <row r="34">
      <c r="A34" s="2" t="n"/>
      <c r="B34" s="2" t="n"/>
      <c r="C34" s="3" t="n"/>
      <c r="D34" s="2" t="n"/>
      <c r="E34" s="2" t="n"/>
      <c r="F34" s="4" t="n"/>
      <c r="G34" s="4" t="n"/>
      <c r="H34" s="4" t="n"/>
      <c r="I34" s="15">
        <f>IF(OR(F34="",G34=""),"",G34-F34+1)</f>
        <v/>
      </c>
      <c r="J34" s="6" t="n"/>
      <c r="K34" s="16">
        <f>IF(OR(A34="",G34=""),"",IF(J34=100%,"Terminé",IF(TODAY()&gt;G34,"En retard",IF(J34&gt;0,"En cours","À venir"))))</f>
        <v/>
      </c>
      <c r="L34" s="2" t="n"/>
      <c r="M34" s="8" t="n"/>
      <c r="N34" s="8" t="n"/>
      <c r="O34" s="17">
        <f>IF(AND(M34="",N34=""),"",N34-M34)</f>
        <v/>
      </c>
      <c r="P34" s="15">
        <f>IF(OR(A34="",G34=""),"",MAX(0,G34-TODAY()))</f>
        <v/>
      </c>
      <c r="Q34" s="16">
        <f>IF(OR(A34="",G34=""),"",IF(AND(J34&lt;100%,TODAY()&gt;G34),"ALERTE","OK"))</f>
        <v/>
      </c>
      <c r="R34" s="3" t="n"/>
      <c r="S34" s="18">
        <f>IF(D34="","",IFERROR(VLOOKUP(D34,'Paramètres'!$A$2:$B$11,2,FALSE),"À vérifier"))</f>
        <v/>
      </c>
    </row>
    <row r="35">
      <c r="A35" s="2" t="n"/>
      <c r="B35" s="2" t="n"/>
      <c r="C35" s="3" t="n"/>
      <c r="D35" s="2" t="n"/>
      <c r="E35" s="2" t="n"/>
      <c r="F35" s="4" t="n"/>
      <c r="G35" s="4" t="n"/>
      <c r="H35" s="4" t="n"/>
      <c r="I35" s="15">
        <f>IF(OR(F35="",G35=""),"",G35-F35+1)</f>
        <v/>
      </c>
      <c r="J35" s="6" t="n"/>
      <c r="K35" s="16">
        <f>IF(OR(A35="",G35=""),"",IF(J35=100%,"Terminé",IF(TODAY()&gt;G35,"En retard",IF(J35&gt;0,"En cours","À venir"))))</f>
        <v/>
      </c>
      <c r="L35" s="2" t="n"/>
      <c r="M35" s="8" t="n"/>
      <c r="N35" s="8" t="n"/>
      <c r="O35" s="17">
        <f>IF(AND(M35="",N35=""),"",N35-M35)</f>
        <v/>
      </c>
      <c r="P35" s="15">
        <f>IF(OR(A35="",G35=""),"",MAX(0,G35-TODAY()))</f>
        <v/>
      </c>
      <c r="Q35" s="16">
        <f>IF(OR(A35="",G35=""),"",IF(AND(J35&lt;100%,TODAY()&gt;G35),"ALERTE","OK"))</f>
        <v/>
      </c>
      <c r="R35" s="3" t="n"/>
      <c r="S35" s="18">
        <f>IF(D35="","",IFERROR(VLOOKUP(D35,'Paramètres'!$A$2:$B$11,2,FALSE),"À vérifier"))</f>
        <v/>
      </c>
    </row>
    <row r="36">
      <c r="A36" s="2" t="n"/>
      <c r="B36" s="2" t="n"/>
      <c r="C36" s="3" t="n"/>
      <c r="D36" s="2" t="n"/>
      <c r="E36" s="2" t="n"/>
      <c r="F36" s="4" t="n"/>
      <c r="G36" s="4" t="n"/>
      <c r="H36" s="4" t="n"/>
      <c r="I36" s="15">
        <f>IF(OR(F36="",G36=""),"",G36-F36+1)</f>
        <v/>
      </c>
      <c r="J36" s="6" t="n"/>
      <c r="K36" s="16">
        <f>IF(OR(A36="",G36=""),"",IF(J36=100%,"Terminé",IF(TODAY()&gt;G36,"En retard",IF(J36&gt;0,"En cours","À venir"))))</f>
        <v/>
      </c>
      <c r="L36" s="2" t="n"/>
      <c r="M36" s="8" t="n"/>
      <c r="N36" s="8" t="n"/>
      <c r="O36" s="17">
        <f>IF(AND(M36="",N36=""),"",N36-M36)</f>
        <v/>
      </c>
      <c r="P36" s="15">
        <f>IF(OR(A36="",G36=""),"",MAX(0,G36-TODAY()))</f>
        <v/>
      </c>
      <c r="Q36" s="16">
        <f>IF(OR(A36="",G36=""),"",IF(AND(J36&lt;100%,TODAY()&gt;G36),"ALERTE","OK"))</f>
        <v/>
      </c>
      <c r="R36" s="3" t="n"/>
      <c r="S36" s="18">
        <f>IF(D36="","",IFERROR(VLOOKUP(D36,'Paramètres'!$A$2:$B$11,2,FALSE),"À vérifier"))</f>
        <v/>
      </c>
    </row>
    <row r="37">
      <c r="A37" s="2" t="n"/>
      <c r="B37" s="2" t="n"/>
      <c r="C37" s="3" t="n"/>
      <c r="D37" s="2" t="n"/>
      <c r="E37" s="2" t="n"/>
      <c r="F37" s="4" t="n"/>
      <c r="G37" s="4" t="n"/>
      <c r="H37" s="4" t="n"/>
      <c r="I37" s="15">
        <f>IF(OR(F37="",G37=""),"",G37-F37+1)</f>
        <v/>
      </c>
      <c r="J37" s="6" t="n"/>
      <c r="K37" s="16">
        <f>IF(OR(A37="",G37=""),"",IF(J37=100%,"Terminé",IF(TODAY()&gt;G37,"En retard",IF(J37&gt;0,"En cours","À venir"))))</f>
        <v/>
      </c>
      <c r="L37" s="2" t="n"/>
      <c r="M37" s="8" t="n"/>
      <c r="N37" s="8" t="n"/>
      <c r="O37" s="17">
        <f>IF(AND(M37="",N37=""),"",N37-M37)</f>
        <v/>
      </c>
      <c r="P37" s="15">
        <f>IF(OR(A37="",G37=""),"",MAX(0,G37-TODAY()))</f>
        <v/>
      </c>
      <c r="Q37" s="16">
        <f>IF(OR(A37="",G37=""),"",IF(AND(J37&lt;100%,TODAY()&gt;G37),"ALERTE","OK"))</f>
        <v/>
      </c>
      <c r="R37" s="3" t="n"/>
      <c r="S37" s="18">
        <f>IF(D37="","",IFERROR(VLOOKUP(D37,'Paramètres'!$A$2:$B$11,2,FALSE),"À vérifier"))</f>
        <v/>
      </c>
    </row>
    <row r="38">
      <c r="A38" s="2" t="n"/>
      <c r="B38" s="2" t="n"/>
      <c r="C38" s="3" t="n"/>
      <c r="D38" s="2" t="n"/>
      <c r="E38" s="2" t="n"/>
      <c r="F38" s="4" t="n"/>
      <c r="G38" s="4" t="n"/>
      <c r="H38" s="4" t="n"/>
      <c r="I38" s="15">
        <f>IF(OR(F38="",G38=""),"",G38-F38+1)</f>
        <v/>
      </c>
      <c r="J38" s="6" t="n"/>
      <c r="K38" s="16">
        <f>IF(OR(A38="",G38=""),"",IF(J38=100%,"Terminé",IF(TODAY()&gt;G38,"En retard",IF(J38&gt;0,"En cours","À venir"))))</f>
        <v/>
      </c>
      <c r="L38" s="2" t="n"/>
      <c r="M38" s="8" t="n"/>
      <c r="N38" s="8" t="n"/>
      <c r="O38" s="17">
        <f>IF(AND(M38="",N38=""),"",N38-M38)</f>
        <v/>
      </c>
      <c r="P38" s="15">
        <f>IF(OR(A38="",G38=""),"",MAX(0,G38-TODAY()))</f>
        <v/>
      </c>
      <c r="Q38" s="16">
        <f>IF(OR(A38="",G38=""),"",IF(AND(J38&lt;100%,TODAY()&gt;G38),"ALERTE","OK"))</f>
        <v/>
      </c>
      <c r="R38" s="3" t="n"/>
      <c r="S38" s="18">
        <f>IF(D38="","",IFERROR(VLOOKUP(D38,'Paramètres'!$A$2:$B$11,2,FALSE),"À vérifier"))</f>
        <v/>
      </c>
    </row>
    <row r="39">
      <c r="A39" s="2" t="n"/>
      <c r="B39" s="2" t="n"/>
      <c r="C39" s="3" t="n"/>
      <c r="D39" s="2" t="n"/>
      <c r="E39" s="2" t="n"/>
      <c r="F39" s="4" t="n"/>
      <c r="G39" s="4" t="n"/>
      <c r="H39" s="4" t="n"/>
      <c r="I39" s="15">
        <f>IF(OR(F39="",G39=""),"",G39-F39+1)</f>
        <v/>
      </c>
      <c r="J39" s="6" t="n"/>
      <c r="K39" s="16">
        <f>IF(OR(A39="",G39=""),"",IF(J39=100%,"Terminé",IF(TODAY()&gt;G39,"En retard",IF(J39&gt;0,"En cours","À venir"))))</f>
        <v/>
      </c>
      <c r="L39" s="2" t="n"/>
      <c r="M39" s="8" t="n"/>
      <c r="N39" s="8" t="n"/>
      <c r="O39" s="17">
        <f>IF(AND(M39="",N39=""),"",N39-M39)</f>
        <v/>
      </c>
      <c r="P39" s="15">
        <f>IF(OR(A39="",G39=""),"",MAX(0,G39-TODAY()))</f>
        <v/>
      </c>
      <c r="Q39" s="16">
        <f>IF(OR(A39="",G39=""),"",IF(AND(J39&lt;100%,TODAY()&gt;G39),"ALERTE","OK"))</f>
        <v/>
      </c>
      <c r="R39" s="3" t="n"/>
      <c r="S39" s="18">
        <f>IF(D39="","",IFERROR(VLOOKUP(D39,'Paramètres'!$A$2:$B$11,2,FALSE),"À vérifier"))</f>
        <v/>
      </c>
    </row>
    <row r="40">
      <c r="A40" s="2" t="n"/>
      <c r="B40" s="2" t="n"/>
      <c r="C40" s="3" t="n"/>
      <c r="D40" s="2" t="n"/>
      <c r="E40" s="2" t="n"/>
      <c r="F40" s="4" t="n"/>
      <c r="G40" s="4" t="n"/>
      <c r="H40" s="4" t="n"/>
      <c r="I40" s="15">
        <f>IF(OR(F40="",G40=""),"",G40-F40+1)</f>
        <v/>
      </c>
      <c r="J40" s="6" t="n"/>
      <c r="K40" s="16">
        <f>IF(OR(A40="",G40=""),"",IF(J40=100%,"Terminé",IF(TODAY()&gt;G40,"En retard",IF(J40&gt;0,"En cours","À venir"))))</f>
        <v/>
      </c>
      <c r="L40" s="2" t="n"/>
      <c r="M40" s="8" t="n"/>
      <c r="N40" s="8" t="n"/>
      <c r="O40" s="17">
        <f>IF(AND(M40="",N40=""),"",N40-M40)</f>
        <v/>
      </c>
      <c r="P40" s="15">
        <f>IF(OR(A40="",G40=""),"",MAX(0,G40-TODAY()))</f>
        <v/>
      </c>
      <c r="Q40" s="16">
        <f>IF(OR(A40="",G40=""),"",IF(AND(J40&lt;100%,TODAY()&gt;G40),"ALERTE","OK"))</f>
        <v/>
      </c>
      <c r="R40" s="3" t="n"/>
      <c r="S40" s="18">
        <f>IF(D40="","",IFERROR(VLOOKUP(D40,'Paramètres'!$A$2:$B$11,2,FALSE),"À vérifier"))</f>
        <v/>
      </c>
    </row>
    <row r="41">
      <c r="A41" s="2" t="n"/>
      <c r="B41" s="2" t="n"/>
      <c r="C41" s="3" t="n"/>
      <c r="D41" s="2" t="n"/>
      <c r="E41" s="2" t="n"/>
      <c r="F41" s="4" t="n"/>
      <c r="G41" s="4" t="n"/>
      <c r="H41" s="4" t="n"/>
      <c r="I41" s="15">
        <f>IF(OR(F41="",G41=""),"",G41-F41+1)</f>
        <v/>
      </c>
      <c r="J41" s="6" t="n"/>
      <c r="K41" s="16">
        <f>IF(OR(A41="",G41=""),"",IF(J41=100%,"Terminé",IF(TODAY()&gt;G41,"En retard",IF(J41&gt;0,"En cours","À venir"))))</f>
        <v/>
      </c>
      <c r="L41" s="2" t="n"/>
      <c r="M41" s="8" t="n"/>
      <c r="N41" s="8" t="n"/>
      <c r="O41" s="17">
        <f>IF(AND(M41="",N41=""),"",N41-M41)</f>
        <v/>
      </c>
      <c r="P41" s="15">
        <f>IF(OR(A41="",G41=""),"",MAX(0,G41-TODAY()))</f>
        <v/>
      </c>
      <c r="Q41" s="16">
        <f>IF(OR(A41="",G41=""),"",IF(AND(J41&lt;100%,TODAY()&gt;G41),"ALERTE","OK"))</f>
        <v/>
      </c>
      <c r="R41" s="3" t="n"/>
      <c r="S41" s="18">
        <f>IF(D41="","",IFERROR(VLOOKUP(D41,'Paramètres'!$A$2:$B$11,2,FALSE),"À vérifier"))</f>
        <v/>
      </c>
    </row>
    <row r="42">
      <c r="A42" s="2" t="n"/>
      <c r="B42" s="2" t="n"/>
      <c r="C42" s="3" t="n"/>
      <c r="D42" s="2" t="n"/>
      <c r="E42" s="2" t="n"/>
      <c r="F42" s="4" t="n"/>
      <c r="G42" s="4" t="n"/>
      <c r="H42" s="4" t="n"/>
      <c r="I42" s="15">
        <f>IF(OR(F42="",G42=""),"",G42-F42+1)</f>
        <v/>
      </c>
      <c r="J42" s="6" t="n"/>
      <c r="K42" s="16">
        <f>IF(OR(A42="",G42=""),"",IF(J42=100%,"Terminé",IF(TODAY()&gt;G42,"En retard",IF(J42&gt;0,"En cours","À venir"))))</f>
        <v/>
      </c>
      <c r="L42" s="2" t="n"/>
      <c r="M42" s="8" t="n"/>
      <c r="N42" s="8" t="n"/>
      <c r="O42" s="17">
        <f>IF(AND(M42="",N42=""),"",N42-M42)</f>
        <v/>
      </c>
      <c r="P42" s="15">
        <f>IF(OR(A42="",G42=""),"",MAX(0,G42-TODAY()))</f>
        <v/>
      </c>
      <c r="Q42" s="16">
        <f>IF(OR(A42="",G42=""),"",IF(AND(J42&lt;100%,TODAY()&gt;G42),"ALERTE","OK"))</f>
        <v/>
      </c>
      <c r="R42" s="3" t="n"/>
      <c r="S42" s="18">
        <f>IF(D42="","",IFERROR(VLOOKUP(D42,'Paramètres'!$A$2:$B$11,2,FALSE),"À vérifier"))</f>
        <v/>
      </c>
    </row>
    <row r="43">
      <c r="A43" s="2" t="n"/>
      <c r="B43" s="2" t="n"/>
      <c r="C43" s="3" t="n"/>
      <c r="D43" s="2" t="n"/>
      <c r="E43" s="2" t="n"/>
      <c r="F43" s="4" t="n"/>
      <c r="G43" s="4" t="n"/>
      <c r="H43" s="4" t="n"/>
      <c r="I43" s="15">
        <f>IF(OR(F43="",G43=""),"",G43-F43+1)</f>
        <v/>
      </c>
      <c r="J43" s="6" t="n"/>
      <c r="K43" s="16">
        <f>IF(OR(A43="",G43=""),"",IF(J43=100%,"Terminé",IF(TODAY()&gt;G43,"En retard",IF(J43&gt;0,"En cours","À venir"))))</f>
        <v/>
      </c>
      <c r="L43" s="2" t="n"/>
      <c r="M43" s="8" t="n"/>
      <c r="N43" s="8" t="n"/>
      <c r="O43" s="17">
        <f>IF(AND(M43="",N43=""),"",N43-M43)</f>
        <v/>
      </c>
      <c r="P43" s="15">
        <f>IF(OR(A43="",G43=""),"",MAX(0,G43-TODAY()))</f>
        <v/>
      </c>
      <c r="Q43" s="16">
        <f>IF(OR(A43="",G43=""),"",IF(AND(J43&lt;100%,TODAY()&gt;G43),"ALERTE","OK"))</f>
        <v/>
      </c>
      <c r="R43" s="3" t="n"/>
      <c r="S43" s="18">
        <f>IF(D43="","",IFERROR(VLOOKUP(D43,'Paramètres'!$A$2:$B$11,2,FALSE),"À vérifier"))</f>
        <v/>
      </c>
    </row>
    <row r="44">
      <c r="A44" s="2" t="n"/>
      <c r="B44" s="2" t="n"/>
      <c r="C44" s="3" t="n"/>
      <c r="D44" s="2" t="n"/>
      <c r="E44" s="2" t="n"/>
      <c r="F44" s="4" t="n"/>
      <c r="G44" s="4" t="n"/>
      <c r="H44" s="4" t="n"/>
      <c r="I44" s="15">
        <f>IF(OR(F44="",G44=""),"",G44-F44+1)</f>
        <v/>
      </c>
      <c r="J44" s="6" t="n"/>
      <c r="K44" s="16">
        <f>IF(OR(A44="",G44=""),"",IF(J44=100%,"Terminé",IF(TODAY()&gt;G44,"En retard",IF(J44&gt;0,"En cours","À venir"))))</f>
        <v/>
      </c>
      <c r="L44" s="2" t="n"/>
      <c r="M44" s="8" t="n"/>
      <c r="N44" s="8" t="n"/>
      <c r="O44" s="17">
        <f>IF(AND(M44="",N44=""),"",N44-M44)</f>
        <v/>
      </c>
      <c r="P44" s="15">
        <f>IF(OR(A44="",G44=""),"",MAX(0,G44-TODAY()))</f>
        <v/>
      </c>
      <c r="Q44" s="16">
        <f>IF(OR(A44="",G44=""),"",IF(AND(J44&lt;100%,TODAY()&gt;G44),"ALERTE","OK"))</f>
        <v/>
      </c>
      <c r="R44" s="3" t="n"/>
      <c r="S44" s="18">
        <f>IF(D44="","",IFERROR(VLOOKUP(D44,'Paramètres'!$A$2:$B$11,2,FALSE),"À vérifier"))</f>
        <v/>
      </c>
    </row>
    <row r="45">
      <c r="A45" s="2" t="n"/>
      <c r="B45" s="2" t="n"/>
      <c r="C45" s="3" t="n"/>
      <c r="D45" s="2" t="n"/>
      <c r="E45" s="2" t="n"/>
      <c r="F45" s="4" t="n"/>
      <c r="G45" s="4" t="n"/>
      <c r="H45" s="4" t="n"/>
      <c r="I45" s="15">
        <f>IF(OR(F45="",G45=""),"",G45-F45+1)</f>
        <v/>
      </c>
      <c r="J45" s="6" t="n"/>
      <c r="K45" s="16">
        <f>IF(OR(A45="",G45=""),"",IF(J45=100%,"Terminé",IF(TODAY()&gt;G45,"En retard",IF(J45&gt;0,"En cours","À venir"))))</f>
        <v/>
      </c>
      <c r="L45" s="2" t="n"/>
      <c r="M45" s="8" t="n"/>
      <c r="N45" s="8" t="n"/>
      <c r="O45" s="17">
        <f>IF(AND(M45="",N45=""),"",N45-M45)</f>
        <v/>
      </c>
      <c r="P45" s="15">
        <f>IF(OR(A45="",G45=""),"",MAX(0,G45-TODAY()))</f>
        <v/>
      </c>
      <c r="Q45" s="16">
        <f>IF(OR(A45="",G45=""),"",IF(AND(J45&lt;100%,TODAY()&gt;G45),"ALERTE","OK"))</f>
        <v/>
      </c>
      <c r="R45" s="3" t="n"/>
      <c r="S45" s="18">
        <f>IF(D45="","",IFERROR(VLOOKUP(D45,'Paramètres'!$A$2:$B$11,2,FALSE),"À vérifier"))</f>
        <v/>
      </c>
    </row>
    <row r="46">
      <c r="A46" s="2" t="n"/>
      <c r="B46" s="2" t="n"/>
      <c r="C46" s="3" t="n"/>
      <c r="D46" s="2" t="n"/>
      <c r="E46" s="2" t="n"/>
      <c r="F46" s="4" t="n"/>
      <c r="G46" s="4" t="n"/>
      <c r="H46" s="4" t="n"/>
      <c r="I46" s="15">
        <f>IF(OR(F46="",G46=""),"",G46-F46+1)</f>
        <v/>
      </c>
      <c r="J46" s="6" t="n"/>
      <c r="K46" s="16">
        <f>IF(OR(A46="",G46=""),"",IF(J46=100%,"Terminé",IF(TODAY()&gt;G46,"En retard",IF(J46&gt;0,"En cours","À venir"))))</f>
        <v/>
      </c>
      <c r="L46" s="2" t="n"/>
      <c r="M46" s="8" t="n"/>
      <c r="N46" s="8" t="n"/>
      <c r="O46" s="17">
        <f>IF(AND(M46="",N46=""),"",N46-M46)</f>
        <v/>
      </c>
      <c r="P46" s="15">
        <f>IF(OR(A46="",G46=""),"",MAX(0,G46-TODAY()))</f>
        <v/>
      </c>
      <c r="Q46" s="16">
        <f>IF(OR(A46="",G46=""),"",IF(AND(J46&lt;100%,TODAY()&gt;G46),"ALERTE","OK"))</f>
        <v/>
      </c>
      <c r="R46" s="3" t="n"/>
      <c r="S46" s="18">
        <f>IF(D46="","",IFERROR(VLOOKUP(D46,'Paramètres'!$A$2:$B$11,2,FALSE),"À vérifier"))</f>
        <v/>
      </c>
    </row>
    <row r="47">
      <c r="A47" s="2" t="n"/>
      <c r="B47" s="2" t="n"/>
      <c r="C47" s="3" t="n"/>
      <c r="D47" s="2" t="n"/>
      <c r="E47" s="2" t="n"/>
      <c r="F47" s="4" t="n"/>
      <c r="G47" s="4" t="n"/>
      <c r="H47" s="4" t="n"/>
      <c r="I47" s="15">
        <f>IF(OR(F47="",G47=""),"",G47-F47+1)</f>
        <v/>
      </c>
      <c r="J47" s="6" t="n"/>
      <c r="K47" s="16">
        <f>IF(OR(A47="",G47=""),"",IF(J47=100%,"Terminé",IF(TODAY()&gt;G47,"En retard",IF(J47&gt;0,"En cours","À venir"))))</f>
        <v/>
      </c>
      <c r="L47" s="2" t="n"/>
      <c r="M47" s="8" t="n"/>
      <c r="N47" s="8" t="n"/>
      <c r="O47" s="17">
        <f>IF(AND(M47="",N47=""),"",N47-M47)</f>
        <v/>
      </c>
      <c r="P47" s="15">
        <f>IF(OR(A47="",G47=""),"",MAX(0,G47-TODAY()))</f>
        <v/>
      </c>
      <c r="Q47" s="16">
        <f>IF(OR(A47="",G47=""),"",IF(AND(J47&lt;100%,TODAY()&gt;G47),"ALERTE","OK"))</f>
        <v/>
      </c>
      <c r="R47" s="3" t="n"/>
      <c r="S47" s="18">
        <f>IF(D47="","",IFERROR(VLOOKUP(D47,'Paramètres'!$A$2:$B$11,2,FALSE),"À vérifier"))</f>
        <v/>
      </c>
    </row>
    <row r="48">
      <c r="A48" s="2" t="n"/>
      <c r="B48" s="2" t="n"/>
      <c r="C48" s="3" t="n"/>
      <c r="D48" s="2" t="n"/>
      <c r="E48" s="2" t="n"/>
      <c r="F48" s="4" t="n"/>
      <c r="G48" s="4" t="n"/>
      <c r="H48" s="4" t="n"/>
      <c r="I48" s="15">
        <f>IF(OR(F48="",G48=""),"",G48-F48+1)</f>
        <v/>
      </c>
      <c r="J48" s="6" t="n"/>
      <c r="K48" s="16">
        <f>IF(OR(A48="",G48=""),"",IF(J48=100%,"Terminé",IF(TODAY()&gt;G48,"En retard",IF(J48&gt;0,"En cours","À venir"))))</f>
        <v/>
      </c>
      <c r="L48" s="2" t="n"/>
      <c r="M48" s="8" t="n"/>
      <c r="N48" s="8" t="n"/>
      <c r="O48" s="17">
        <f>IF(AND(M48="",N48=""),"",N48-M48)</f>
        <v/>
      </c>
      <c r="P48" s="15">
        <f>IF(OR(A48="",G48=""),"",MAX(0,G48-TODAY()))</f>
        <v/>
      </c>
      <c r="Q48" s="16">
        <f>IF(OR(A48="",G48=""),"",IF(AND(J48&lt;100%,TODAY()&gt;G48),"ALERTE","OK"))</f>
        <v/>
      </c>
      <c r="R48" s="3" t="n"/>
      <c r="S48" s="18">
        <f>IF(D48="","",IFERROR(VLOOKUP(D48,'Paramètres'!$A$2:$B$11,2,FALSE),"À vérifier"))</f>
        <v/>
      </c>
    </row>
    <row r="49">
      <c r="A49" s="2" t="n"/>
      <c r="B49" s="2" t="n"/>
      <c r="C49" s="3" t="n"/>
      <c r="D49" s="2" t="n"/>
      <c r="E49" s="2" t="n"/>
      <c r="F49" s="4" t="n"/>
      <c r="G49" s="4" t="n"/>
      <c r="H49" s="4" t="n"/>
      <c r="I49" s="15">
        <f>IF(OR(F49="",G49=""),"",G49-F49+1)</f>
        <v/>
      </c>
      <c r="J49" s="6" t="n"/>
      <c r="K49" s="16">
        <f>IF(OR(A49="",G49=""),"",IF(J49=100%,"Terminé",IF(TODAY()&gt;G49,"En retard",IF(J49&gt;0,"En cours","À venir"))))</f>
        <v/>
      </c>
      <c r="L49" s="2" t="n"/>
      <c r="M49" s="8" t="n"/>
      <c r="N49" s="8" t="n"/>
      <c r="O49" s="17">
        <f>IF(AND(M49="",N49=""),"",N49-M49)</f>
        <v/>
      </c>
      <c r="P49" s="15">
        <f>IF(OR(A49="",G49=""),"",MAX(0,G49-TODAY()))</f>
        <v/>
      </c>
      <c r="Q49" s="16">
        <f>IF(OR(A49="",G49=""),"",IF(AND(J49&lt;100%,TODAY()&gt;G49),"ALERTE","OK"))</f>
        <v/>
      </c>
      <c r="R49" s="3" t="n"/>
      <c r="S49" s="18">
        <f>IF(D49="","",IFERROR(VLOOKUP(D49,'Paramètres'!$A$2:$B$11,2,FALSE),"À vérifier"))</f>
        <v/>
      </c>
    </row>
    <row r="50">
      <c r="A50" s="2" t="n"/>
      <c r="B50" s="2" t="n"/>
      <c r="C50" s="3" t="n"/>
      <c r="D50" s="2" t="n"/>
      <c r="E50" s="2" t="n"/>
      <c r="F50" s="4" t="n"/>
      <c r="G50" s="4" t="n"/>
      <c r="H50" s="4" t="n"/>
      <c r="I50" s="15">
        <f>IF(OR(F50="",G50=""),"",G50-F50+1)</f>
        <v/>
      </c>
      <c r="J50" s="6" t="n"/>
      <c r="K50" s="16">
        <f>IF(OR(A50="",G50=""),"",IF(J50=100%,"Terminé",IF(TODAY()&gt;G50,"En retard",IF(J50&gt;0,"En cours","À venir"))))</f>
        <v/>
      </c>
      <c r="L50" s="2" t="n"/>
      <c r="M50" s="8" t="n"/>
      <c r="N50" s="8" t="n"/>
      <c r="O50" s="17">
        <f>IF(AND(M50="",N50=""),"",N50-M50)</f>
        <v/>
      </c>
      <c r="P50" s="15">
        <f>IF(OR(A50="",G50=""),"",MAX(0,G50-TODAY()))</f>
        <v/>
      </c>
      <c r="Q50" s="16">
        <f>IF(OR(A50="",G50=""),"",IF(AND(J50&lt;100%,TODAY()&gt;G50),"ALERTE","OK"))</f>
        <v/>
      </c>
      <c r="R50" s="3" t="n"/>
      <c r="S50" s="18">
        <f>IF(D50="","",IFERROR(VLOOKUP(D50,'Paramètres'!$A$2:$B$11,2,FALSE),"À vérifier"))</f>
        <v/>
      </c>
    </row>
    <row r="51">
      <c r="A51" s="2" t="n"/>
      <c r="B51" s="2" t="n"/>
      <c r="C51" s="3" t="n"/>
      <c r="D51" s="2" t="n"/>
      <c r="E51" s="2" t="n"/>
      <c r="F51" s="4" t="n"/>
      <c r="G51" s="4" t="n"/>
      <c r="H51" s="4" t="n"/>
      <c r="I51" s="15">
        <f>IF(OR(F51="",G51=""),"",G51-F51+1)</f>
        <v/>
      </c>
      <c r="J51" s="6" t="n"/>
      <c r="K51" s="16">
        <f>IF(OR(A51="",G51=""),"",IF(J51=100%,"Terminé",IF(TODAY()&gt;G51,"En retard",IF(J51&gt;0,"En cours","À venir"))))</f>
        <v/>
      </c>
      <c r="L51" s="2" t="n"/>
      <c r="M51" s="8" t="n"/>
      <c r="N51" s="8" t="n"/>
      <c r="O51" s="17">
        <f>IF(AND(M51="",N51=""),"",N51-M51)</f>
        <v/>
      </c>
      <c r="P51" s="15">
        <f>IF(OR(A51="",G51=""),"",MAX(0,G51-TODAY()))</f>
        <v/>
      </c>
      <c r="Q51" s="16">
        <f>IF(OR(A51="",G51=""),"",IF(AND(J51&lt;100%,TODAY()&gt;G51),"ALERTE","OK"))</f>
        <v/>
      </c>
      <c r="R51" s="3" t="n"/>
      <c r="S51" s="18">
        <f>IF(D51="","",IFERROR(VLOOKUP(D51,'Paramètres'!$A$2:$B$11,2,FALSE),"À vérifier"))</f>
        <v/>
      </c>
    </row>
    <row r="52">
      <c r="A52" s="2" t="n"/>
      <c r="B52" s="2" t="n"/>
      <c r="C52" s="3" t="n"/>
      <c r="D52" s="2" t="n"/>
      <c r="E52" s="2" t="n"/>
      <c r="F52" s="4" t="n"/>
      <c r="G52" s="4" t="n"/>
      <c r="H52" s="4" t="n"/>
      <c r="I52" s="15">
        <f>IF(OR(F52="",G52=""),"",G52-F52+1)</f>
        <v/>
      </c>
      <c r="J52" s="6" t="n"/>
      <c r="K52" s="16">
        <f>IF(OR(A52="",G52=""),"",IF(J52=100%,"Terminé",IF(TODAY()&gt;G52,"En retard",IF(J52&gt;0,"En cours","À venir"))))</f>
        <v/>
      </c>
      <c r="L52" s="2" t="n"/>
      <c r="M52" s="8" t="n"/>
      <c r="N52" s="8" t="n"/>
      <c r="O52" s="17">
        <f>IF(AND(M52="",N52=""),"",N52-M52)</f>
        <v/>
      </c>
      <c r="P52" s="15">
        <f>IF(OR(A52="",G52=""),"",MAX(0,G52-TODAY()))</f>
        <v/>
      </c>
      <c r="Q52" s="16">
        <f>IF(OR(A52="",G52=""),"",IF(AND(J52&lt;100%,TODAY()&gt;G52),"ALERTE","OK"))</f>
        <v/>
      </c>
      <c r="R52" s="3" t="n"/>
      <c r="S52" s="18">
        <f>IF(D52="","",IFERROR(VLOOKUP(D52,'Paramètres'!$A$2:$B$11,2,FALSE),"À vérifier"))</f>
        <v/>
      </c>
    </row>
    <row r="53">
      <c r="A53" s="2" t="n"/>
      <c r="B53" s="2" t="n"/>
      <c r="C53" s="3" t="n"/>
      <c r="D53" s="2" t="n"/>
      <c r="E53" s="2" t="n"/>
      <c r="F53" s="4" t="n"/>
      <c r="G53" s="4" t="n"/>
      <c r="H53" s="4" t="n"/>
      <c r="I53" s="15">
        <f>IF(OR(F53="",G53=""),"",G53-F53+1)</f>
        <v/>
      </c>
      <c r="J53" s="6" t="n"/>
      <c r="K53" s="16">
        <f>IF(OR(A53="",G53=""),"",IF(J53=100%,"Terminé",IF(TODAY()&gt;G53,"En retard",IF(J53&gt;0,"En cours","À venir"))))</f>
        <v/>
      </c>
      <c r="L53" s="2" t="n"/>
      <c r="M53" s="8" t="n"/>
      <c r="N53" s="8" t="n"/>
      <c r="O53" s="17">
        <f>IF(AND(M53="",N53=""),"",N53-M53)</f>
        <v/>
      </c>
      <c r="P53" s="15">
        <f>IF(OR(A53="",G53=""),"",MAX(0,G53-TODAY()))</f>
        <v/>
      </c>
      <c r="Q53" s="16">
        <f>IF(OR(A53="",G53=""),"",IF(AND(J53&lt;100%,TODAY()&gt;G53),"ALERTE","OK"))</f>
        <v/>
      </c>
      <c r="R53" s="3" t="n"/>
      <c r="S53" s="18">
        <f>IF(D53="","",IFERROR(VLOOKUP(D53,'Paramètres'!$A$2:$B$11,2,FALSE),"À vérifier"))</f>
        <v/>
      </c>
    </row>
    <row r="54">
      <c r="A54" s="2" t="n"/>
      <c r="B54" s="2" t="n"/>
      <c r="C54" s="3" t="n"/>
      <c r="D54" s="2" t="n"/>
      <c r="E54" s="2" t="n"/>
      <c r="F54" s="4" t="n"/>
      <c r="G54" s="4" t="n"/>
      <c r="H54" s="4" t="n"/>
      <c r="I54" s="15">
        <f>IF(OR(F54="",G54=""),"",G54-F54+1)</f>
        <v/>
      </c>
      <c r="J54" s="6" t="n"/>
      <c r="K54" s="16">
        <f>IF(OR(A54="",G54=""),"",IF(J54=100%,"Terminé",IF(TODAY()&gt;G54,"En retard",IF(J54&gt;0,"En cours","À venir"))))</f>
        <v/>
      </c>
      <c r="L54" s="2" t="n"/>
      <c r="M54" s="8" t="n"/>
      <c r="N54" s="8" t="n"/>
      <c r="O54" s="17">
        <f>IF(AND(M54="",N54=""),"",N54-M54)</f>
        <v/>
      </c>
      <c r="P54" s="15">
        <f>IF(OR(A54="",G54=""),"",MAX(0,G54-TODAY()))</f>
        <v/>
      </c>
      <c r="Q54" s="16">
        <f>IF(OR(A54="",G54=""),"",IF(AND(J54&lt;100%,TODAY()&gt;G54),"ALERTE","OK"))</f>
        <v/>
      </c>
      <c r="R54" s="3" t="n"/>
      <c r="S54" s="18">
        <f>IF(D54="","",IFERROR(VLOOKUP(D54,'Paramètres'!$A$2:$B$11,2,FALSE),"À vérifier"))</f>
        <v/>
      </c>
    </row>
    <row r="55">
      <c r="A55" s="2" t="n"/>
      <c r="B55" s="2" t="n"/>
      <c r="C55" s="3" t="n"/>
      <c r="D55" s="2" t="n"/>
      <c r="E55" s="2" t="n"/>
      <c r="F55" s="4" t="n"/>
      <c r="G55" s="4" t="n"/>
      <c r="H55" s="4" t="n"/>
      <c r="I55" s="15">
        <f>IF(OR(F55="",G55=""),"",G55-F55+1)</f>
        <v/>
      </c>
      <c r="J55" s="6" t="n"/>
      <c r="K55" s="16">
        <f>IF(OR(A55="",G55=""),"",IF(J55=100%,"Terminé",IF(TODAY()&gt;G55,"En retard",IF(J55&gt;0,"En cours","À venir"))))</f>
        <v/>
      </c>
      <c r="L55" s="2" t="n"/>
      <c r="M55" s="8" t="n"/>
      <c r="N55" s="8" t="n"/>
      <c r="O55" s="17">
        <f>IF(AND(M55="",N55=""),"",N55-M55)</f>
        <v/>
      </c>
      <c r="P55" s="15">
        <f>IF(OR(A55="",G55=""),"",MAX(0,G55-TODAY()))</f>
        <v/>
      </c>
      <c r="Q55" s="16">
        <f>IF(OR(A55="",G55=""),"",IF(AND(J55&lt;100%,TODAY()&gt;G55),"ALERTE","OK"))</f>
        <v/>
      </c>
      <c r="R55" s="3" t="n"/>
      <c r="S55" s="18">
        <f>IF(D55="","",IFERROR(VLOOKUP(D55,'Paramètres'!$A$2:$B$11,2,FALSE),"À vérifier"))</f>
        <v/>
      </c>
    </row>
    <row r="56">
      <c r="A56" s="2" t="n"/>
      <c r="B56" s="2" t="n"/>
      <c r="C56" s="3" t="n"/>
      <c r="D56" s="2" t="n"/>
      <c r="E56" s="2" t="n"/>
      <c r="F56" s="4" t="n"/>
      <c r="G56" s="4" t="n"/>
      <c r="H56" s="4" t="n"/>
      <c r="I56" s="15">
        <f>IF(OR(F56="",G56=""),"",G56-F56+1)</f>
        <v/>
      </c>
      <c r="J56" s="6" t="n"/>
      <c r="K56" s="16">
        <f>IF(OR(A56="",G56=""),"",IF(J56=100%,"Terminé",IF(TODAY()&gt;G56,"En retard",IF(J56&gt;0,"En cours","À venir"))))</f>
        <v/>
      </c>
      <c r="L56" s="2" t="n"/>
      <c r="M56" s="8" t="n"/>
      <c r="N56" s="8" t="n"/>
      <c r="O56" s="17">
        <f>IF(AND(M56="",N56=""),"",N56-M56)</f>
        <v/>
      </c>
      <c r="P56" s="15">
        <f>IF(OR(A56="",G56=""),"",MAX(0,G56-TODAY()))</f>
        <v/>
      </c>
      <c r="Q56" s="16">
        <f>IF(OR(A56="",G56=""),"",IF(AND(J56&lt;100%,TODAY()&gt;G56),"ALERTE","OK"))</f>
        <v/>
      </c>
      <c r="R56" s="3" t="n"/>
      <c r="S56" s="18">
        <f>IF(D56="","",IFERROR(VLOOKUP(D56,'Paramètres'!$A$2:$B$11,2,FALSE),"À vérifier"))</f>
        <v/>
      </c>
    </row>
    <row r="57">
      <c r="A57" s="2" t="n"/>
      <c r="B57" s="2" t="n"/>
      <c r="C57" s="3" t="n"/>
      <c r="D57" s="2" t="n"/>
      <c r="E57" s="2" t="n"/>
      <c r="F57" s="4" t="n"/>
      <c r="G57" s="4" t="n"/>
      <c r="H57" s="4" t="n"/>
      <c r="I57" s="15">
        <f>IF(OR(F57="",G57=""),"",G57-F57+1)</f>
        <v/>
      </c>
      <c r="J57" s="6" t="n"/>
      <c r="K57" s="16">
        <f>IF(OR(A57="",G57=""),"",IF(J57=100%,"Terminé",IF(TODAY()&gt;G57,"En retard",IF(J57&gt;0,"En cours","À venir"))))</f>
        <v/>
      </c>
      <c r="L57" s="2" t="n"/>
      <c r="M57" s="8" t="n"/>
      <c r="N57" s="8" t="n"/>
      <c r="O57" s="17">
        <f>IF(AND(M57="",N57=""),"",N57-M57)</f>
        <v/>
      </c>
      <c r="P57" s="15">
        <f>IF(OR(A57="",G57=""),"",MAX(0,G57-TODAY()))</f>
        <v/>
      </c>
      <c r="Q57" s="16">
        <f>IF(OR(A57="",G57=""),"",IF(AND(J57&lt;100%,TODAY()&gt;G57),"ALERTE","OK"))</f>
        <v/>
      </c>
      <c r="R57" s="3" t="n"/>
      <c r="S57" s="18">
        <f>IF(D57="","",IFERROR(VLOOKUP(D57,'Paramètres'!$A$2:$B$11,2,FALSE),"À vérifier"))</f>
        <v/>
      </c>
    </row>
    <row r="58">
      <c r="A58" s="2" t="n"/>
      <c r="B58" s="2" t="n"/>
      <c r="C58" s="3" t="n"/>
      <c r="D58" s="2" t="n"/>
      <c r="E58" s="2" t="n"/>
      <c r="F58" s="4" t="n"/>
      <c r="G58" s="4" t="n"/>
      <c r="H58" s="4" t="n"/>
      <c r="I58" s="15">
        <f>IF(OR(F58="",G58=""),"",G58-F58+1)</f>
        <v/>
      </c>
      <c r="J58" s="6" t="n"/>
      <c r="K58" s="16">
        <f>IF(OR(A58="",G58=""),"",IF(J58=100%,"Terminé",IF(TODAY()&gt;G58,"En retard",IF(J58&gt;0,"En cours","À venir"))))</f>
        <v/>
      </c>
      <c r="L58" s="2" t="n"/>
      <c r="M58" s="8" t="n"/>
      <c r="N58" s="8" t="n"/>
      <c r="O58" s="17">
        <f>IF(AND(M58="",N58=""),"",N58-M58)</f>
        <v/>
      </c>
      <c r="P58" s="15">
        <f>IF(OR(A58="",G58=""),"",MAX(0,G58-TODAY()))</f>
        <v/>
      </c>
      <c r="Q58" s="16">
        <f>IF(OR(A58="",G58=""),"",IF(AND(J58&lt;100%,TODAY()&gt;G58),"ALERTE","OK"))</f>
        <v/>
      </c>
      <c r="R58" s="3" t="n"/>
      <c r="S58" s="18">
        <f>IF(D58="","",IFERROR(VLOOKUP(D58,'Paramètres'!$A$2:$B$11,2,FALSE),"À vérifier"))</f>
        <v/>
      </c>
    </row>
    <row r="59">
      <c r="A59" s="2" t="n"/>
      <c r="B59" s="2" t="n"/>
      <c r="C59" s="3" t="n"/>
      <c r="D59" s="2" t="n"/>
      <c r="E59" s="2" t="n"/>
      <c r="F59" s="4" t="n"/>
      <c r="G59" s="4" t="n"/>
      <c r="H59" s="4" t="n"/>
      <c r="I59" s="15">
        <f>IF(OR(F59="",G59=""),"",G59-F59+1)</f>
        <v/>
      </c>
      <c r="J59" s="6" t="n"/>
      <c r="K59" s="16">
        <f>IF(OR(A59="",G59=""),"",IF(J59=100%,"Terminé",IF(TODAY()&gt;G59,"En retard",IF(J59&gt;0,"En cours","À venir"))))</f>
        <v/>
      </c>
      <c r="L59" s="2" t="n"/>
      <c r="M59" s="8" t="n"/>
      <c r="N59" s="8" t="n"/>
      <c r="O59" s="17">
        <f>IF(AND(M59="",N59=""),"",N59-M59)</f>
        <v/>
      </c>
      <c r="P59" s="15">
        <f>IF(OR(A59="",G59=""),"",MAX(0,G59-TODAY()))</f>
        <v/>
      </c>
      <c r="Q59" s="16">
        <f>IF(OR(A59="",G59=""),"",IF(AND(J59&lt;100%,TODAY()&gt;G59),"ALERTE","OK"))</f>
        <v/>
      </c>
      <c r="R59" s="3" t="n"/>
      <c r="S59" s="18">
        <f>IF(D59="","",IFERROR(VLOOKUP(D59,'Paramètres'!$A$2:$B$11,2,FALSE),"À vérifier"))</f>
        <v/>
      </c>
    </row>
    <row r="60">
      <c r="A60" s="2" t="n"/>
      <c r="B60" s="2" t="n"/>
      <c r="C60" s="3" t="n"/>
      <c r="D60" s="2" t="n"/>
      <c r="E60" s="2" t="n"/>
      <c r="F60" s="4" t="n"/>
      <c r="G60" s="4" t="n"/>
      <c r="H60" s="4" t="n"/>
      <c r="I60" s="15">
        <f>IF(OR(F60="",G60=""),"",G60-F60+1)</f>
        <v/>
      </c>
      <c r="J60" s="6" t="n"/>
      <c r="K60" s="16">
        <f>IF(OR(A60="",G60=""),"",IF(J60=100%,"Terminé",IF(TODAY()&gt;G60,"En retard",IF(J60&gt;0,"En cours","À venir"))))</f>
        <v/>
      </c>
      <c r="L60" s="2" t="n"/>
      <c r="M60" s="8" t="n"/>
      <c r="N60" s="8" t="n"/>
      <c r="O60" s="17">
        <f>IF(AND(M60="",N60=""),"",N60-M60)</f>
        <v/>
      </c>
      <c r="P60" s="15">
        <f>IF(OR(A60="",G60=""),"",MAX(0,G60-TODAY()))</f>
        <v/>
      </c>
      <c r="Q60" s="16">
        <f>IF(OR(A60="",G60=""),"",IF(AND(J60&lt;100%,TODAY()&gt;G60),"ALERTE","OK"))</f>
        <v/>
      </c>
      <c r="R60" s="3" t="n"/>
      <c r="S60" s="18">
        <f>IF(D60="","",IFERROR(VLOOKUP(D60,'Paramètres'!$A$2:$B$11,2,FALSE),"À vérifier"))</f>
        <v/>
      </c>
    </row>
    <row r="61">
      <c r="A61" s="2" t="n"/>
      <c r="B61" s="2" t="n"/>
      <c r="C61" s="3" t="n"/>
      <c r="D61" s="2" t="n"/>
      <c r="E61" s="2" t="n"/>
      <c r="F61" s="4" t="n"/>
      <c r="G61" s="4" t="n"/>
      <c r="H61" s="4" t="n"/>
      <c r="I61" s="15">
        <f>IF(OR(F61="",G61=""),"",G61-F61+1)</f>
        <v/>
      </c>
      <c r="J61" s="6" t="n"/>
      <c r="K61" s="16">
        <f>IF(OR(A61="",G61=""),"",IF(J61=100%,"Terminé",IF(TODAY()&gt;G61,"En retard",IF(J61&gt;0,"En cours","À venir"))))</f>
        <v/>
      </c>
      <c r="L61" s="2" t="n"/>
      <c r="M61" s="8" t="n"/>
      <c r="N61" s="8" t="n"/>
      <c r="O61" s="17">
        <f>IF(AND(M61="",N61=""),"",N61-M61)</f>
        <v/>
      </c>
      <c r="P61" s="15">
        <f>IF(OR(A61="",G61=""),"",MAX(0,G61-TODAY()))</f>
        <v/>
      </c>
      <c r="Q61" s="16">
        <f>IF(OR(A61="",G61=""),"",IF(AND(J61&lt;100%,TODAY()&gt;G61),"ALERTE","OK"))</f>
        <v/>
      </c>
      <c r="R61" s="3" t="n"/>
      <c r="S61" s="18">
        <f>IF(D61="","",IFERROR(VLOOKUP(D61,'Paramètres'!$A$2:$B$11,2,FALSE),"À vérifier"))</f>
        <v/>
      </c>
    </row>
    <row r="62">
      <c r="A62" s="2" t="n"/>
      <c r="B62" s="2" t="n"/>
      <c r="C62" s="3" t="n"/>
      <c r="D62" s="2" t="n"/>
      <c r="E62" s="2" t="n"/>
      <c r="F62" s="4" t="n"/>
      <c r="G62" s="4" t="n"/>
      <c r="H62" s="4" t="n"/>
      <c r="I62" s="15">
        <f>IF(OR(F62="",G62=""),"",G62-F62+1)</f>
        <v/>
      </c>
      <c r="J62" s="6" t="n"/>
      <c r="K62" s="16">
        <f>IF(OR(A62="",G62=""),"",IF(J62=100%,"Terminé",IF(TODAY()&gt;G62,"En retard",IF(J62&gt;0,"En cours","À venir"))))</f>
        <v/>
      </c>
      <c r="L62" s="2" t="n"/>
      <c r="M62" s="8" t="n"/>
      <c r="N62" s="8" t="n"/>
      <c r="O62" s="17">
        <f>IF(AND(M62="",N62=""),"",N62-M62)</f>
        <v/>
      </c>
      <c r="P62" s="15">
        <f>IF(OR(A62="",G62=""),"",MAX(0,G62-TODAY()))</f>
        <v/>
      </c>
      <c r="Q62" s="16">
        <f>IF(OR(A62="",G62=""),"",IF(AND(J62&lt;100%,TODAY()&gt;G62),"ALERTE","OK"))</f>
        <v/>
      </c>
      <c r="R62" s="3" t="n"/>
      <c r="S62" s="18">
        <f>IF(D62="","",IFERROR(VLOOKUP(D62,'Paramètres'!$A$2:$B$11,2,FALSE),"À vérifier"))</f>
        <v/>
      </c>
    </row>
    <row r="63">
      <c r="A63" s="2" t="n"/>
      <c r="B63" s="2" t="n"/>
      <c r="C63" s="3" t="n"/>
      <c r="D63" s="2" t="n"/>
      <c r="E63" s="2" t="n"/>
      <c r="F63" s="4" t="n"/>
      <c r="G63" s="4" t="n"/>
      <c r="H63" s="4" t="n"/>
      <c r="I63" s="15">
        <f>IF(OR(F63="",G63=""),"",G63-F63+1)</f>
        <v/>
      </c>
      <c r="J63" s="6" t="n"/>
      <c r="K63" s="16">
        <f>IF(OR(A63="",G63=""),"",IF(J63=100%,"Terminé",IF(TODAY()&gt;G63,"En retard",IF(J63&gt;0,"En cours","À venir"))))</f>
        <v/>
      </c>
      <c r="L63" s="2" t="n"/>
      <c r="M63" s="8" t="n"/>
      <c r="N63" s="8" t="n"/>
      <c r="O63" s="17">
        <f>IF(AND(M63="",N63=""),"",N63-M63)</f>
        <v/>
      </c>
      <c r="P63" s="15">
        <f>IF(OR(A63="",G63=""),"",MAX(0,G63-TODAY()))</f>
        <v/>
      </c>
      <c r="Q63" s="16">
        <f>IF(OR(A63="",G63=""),"",IF(AND(J63&lt;100%,TODAY()&gt;G63),"ALERTE","OK"))</f>
        <v/>
      </c>
      <c r="R63" s="3" t="n"/>
      <c r="S63" s="18">
        <f>IF(D63="","",IFERROR(VLOOKUP(D63,'Paramètres'!$A$2:$B$11,2,FALSE),"À vérifier"))</f>
        <v/>
      </c>
    </row>
    <row r="64">
      <c r="A64" s="2" t="n"/>
      <c r="B64" s="2" t="n"/>
      <c r="C64" s="3" t="n"/>
      <c r="D64" s="2" t="n"/>
      <c r="E64" s="2" t="n"/>
      <c r="F64" s="4" t="n"/>
      <c r="G64" s="4" t="n"/>
      <c r="H64" s="4" t="n"/>
      <c r="I64" s="15">
        <f>IF(OR(F64="",G64=""),"",G64-F64+1)</f>
        <v/>
      </c>
      <c r="J64" s="6" t="n"/>
      <c r="K64" s="16">
        <f>IF(OR(A64="",G64=""),"",IF(J64=100%,"Terminé",IF(TODAY()&gt;G64,"En retard",IF(J64&gt;0,"En cours","À venir"))))</f>
        <v/>
      </c>
      <c r="L64" s="2" t="n"/>
      <c r="M64" s="8" t="n"/>
      <c r="N64" s="8" t="n"/>
      <c r="O64" s="17">
        <f>IF(AND(M64="",N64=""),"",N64-M64)</f>
        <v/>
      </c>
      <c r="P64" s="15">
        <f>IF(OR(A64="",G64=""),"",MAX(0,G64-TODAY()))</f>
        <v/>
      </c>
      <c r="Q64" s="16">
        <f>IF(OR(A64="",G64=""),"",IF(AND(J64&lt;100%,TODAY()&gt;G64),"ALERTE","OK"))</f>
        <v/>
      </c>
      <c r="R64" s="3" t="n"/>
      <c r="S64" s="18">
        <f>IF(D64="","",IFERROR(VLOOKUP(D64,'Paramètres'!$A$2:$B$11,2,FALSE),"À vérifier"))</f>
        <v/>
      </c>
    </row>
    <row r="65">
      <c r="A65" s="2" t="n"/>
      <c r="B65" s="2" t="n"/>
      <c r="C65" s="3" t="n"/>
      <c r="D65" s="2" t="n"/>
      <c r="E65" s="2" t="n"/>
      <c r="F65" s="4" t="n"/>
      <c r="G65" s="4" t="n"/>
      <c r="H65" s="4" t="n"/>
      <c r="I65" s="15">
        <f>IF(OR(F65="",G65=""),"",G65-F65+1)</f>
        <v/>
      </c>
      <c r="J65" s="6" t="n"/>
      <c r="K65" s="16">
        <f>IF(OR(A65="",G65=""),"",IF(J65=100%,"Terminé",IF(TODAY()&gt;G65,"En retard",IF(J65&gt;0,"En cours","À venir"))))</f>
        <v/>
      </c>
      <c r="L65" s="2" t="n"/>
      <c r="M65" s="8" t="n"/>
      <c r="N65" s="8" t="n"/>
      <c r="O65" s="17">
        <f>IF(AND(M65="",N65=""),"",N65-M65)</f>
        <v/>
      </c>
      <c r="P65" s="15">
        <f>IF(OR(A65="",G65=""),"",MAX(0,G65-TODAY()))</f>
        <v/>
      </c>
      <c r="Q65" s="16">
        <f>IF(OR(A65="",G65=""),"",IF(AND(J65&lt;100%,TODAY()&gt;G65),"ALERTE","OK"))</f>
        <v/>
      </c>
      <c r="R65" s="3" t="n"/>
      <c r="S65" s="18">
        <f>IF(D65="","",IFERROR(VLOOKUP(D65,'Paramètres'!$A$2:$B$11,2,FALSE),"À vérifier"))</f>
        <v/>
      </c>
    </row>
    <row r="66">
      <c r="A66" s="2" t="n"/>
      <c r="B66" s="2" t="n"/>
      <c r="C66" s="3" t="n"/>
      <c r="D66" s="2" t="n"/>
      <c r="E66" s="2" t="n"/>
      <c r="F66" s="4" t="n"/>
      <c r="G66" s="4" t="n"/>
      <c r="H66" s="4" t="n"/>
      <c r="I66" s="15">
        <f>IF(OR(F66="",G66=""),"",G66-F66+1)</f>
        <v/>
      </c>
      <c r="J66" s="6" t="n"/>
      <c r="K66" s="16">
        <f>IF(OR(A66="",G66=""),"",IF(J66=100%,"Terminé",IF(TODAY()&gt;G66,"En retard",IF(J66&gt;0,"En cours","À venir"))))</f>
        <v/>
      </c>
      <c r="L66" s="2" t="n"/>
      <c r="M66" s="8" t="n"/>
      <c r="N66" s="8" t="n"/>
      <c r="O66" s="17">
        <f>IF(AND(M66="",N66=""),"",N66-M66)</f>
        <v/>
      </c>
      <c r="P66" s="15">
        <f>IF(OR(A66="",G66=""),"",MAX(0,G66-TODAY()))</f>
        <v/>
      </c>
      <c r="Q66" s="16">
        <f>IF(OR(A66="",G66=""),"",IF(AND(J66&lt;100%,TODAY()&gt;G66),"ALERTE","OK"))</f>
        <v/>
      </c>
      <c r="R66" s="3" t="n"/>
      <c r="S66" s="18">
        <f>IF(D66="","",IFERROR(VLOOKUP(D66,'Paramètres'!$A$2:$B$11,2,FALSE),"À vérifier"))</f>
        <v/>
      </c>
    </row>
    <row r="67">
      <c r="A67" s="2" t="n"/>
      <c r="B67" s="2" t="n"/>
      <c r="C67" s="3" t="n"/>
      <c r="D67" s="2" t="n"/>
      <c r="E67" s="2" t="n"/>
      <c r="F67" s="4" t="n"/>
      <c r="G67" s="4" t="n"/>
      <c r="H67" s="4" t="n"/>
      <c r="I67" s="15">
        <f>IF(OR(F67="",G67=""),"",G67-F67+1)</f>
        <v/>
      </c>
      <c r="J67" s="6" t="n"/>
      <c r="K67" s="16">
        <f>IF(OR(A67="",G67=""),"",IF(J67=100%,"Terminé",IF(TODAY()&gt;G67,"En retard",IF(J67&gt;0,"En cours","À venir"))))</f>
        <v/>
      </c>
      <c r="L67" s="2" t="n"/>
      <c r="M67" s="8" t="n"/>
      <c r="N67" s="8" t="n"/>
      <c r="O67" s="17">
        <f>IF(AND(M67="",N67=""),"",N67-M67)</f>
        <v/>
      </c>
      <c r="P67" s="15">
        <f>IF(OR(A67="",G67=""),"",MAX(0,G67-TODAY()))</f>
        <v/>
      </c>
      <c r="Q67" s="16">
        <f>IF(OR(A67="",G67=""),"",IF(AND(J67&lt;100%,TODAY()&gt;G67),"ALERTE","OK"))</f>
        <v/>
      </c>
      <c r="R67" s="3" t="n"/>
      <c r="S67" s="18">
        <f>IF(D67="","",IFERROR(VLOOKUP(D67,'Paramètres'!$A$2:$B$11,2,FALSE),"À vérifier"))</f>
        <v/>
      </c>
    </row>
    <row r="68">
      <c r="A68" s="2" t="n"/>
      <c r="B68" s="2" t="n"/>
      <c r="C68" s="3" t="n"/>
      <c r="D68" s="2" t="n"/>
      <c r="E68" s="2" t="n"/>
      <c r="F68" s="4" t="n"/>
      <c r="G68" s="4" t="n"/>
      <c r="H68" s="4" t="n"/>
      <c r="I68" s="15">
        <f>IF(OR(F68="",G68=""),"",G68-F68+1)</f>
        <v/>
      </c>
      <c r="J68" s="6" t="n"/>
      <c r="K68" s="16">
        <f>IF(OR(A68="",G68=""),"",IF(J68=100%,"Terminé",IF(TODAY()&gt;G68,"En retard",IF(J68&gt;0,"En cours","À venir"))))</f>
        <v/>
      </c>
      <c r="L68" s="2" t="n"/>
      <c r="M68" s="8" t="n"/>
      <c r="N68" s="8" t="n"/>
      <c r="O68" s="17">
        <f>IF(AND(M68="",N68=""),"",N68-M68)</f>
        <v/>
      </c>
      <c r="P68" s="15">
        <f>IF(OR(A68="",G68=""),"",MAX(0,G68-TODAY()))</f>
        <v/>
      </c>
      <c r="Q68" s="16">
        <f>IF(OR(A68="",G68=""),"",IF(AND(J68&lt;100%,TODAY()&gt;G68),"ALERTE","OK"))</f>
        <v/>
      </c>
      <c r="R68" s="3" t="n"/>
      <c r="S68" s="18">
        <f>IF(D68="","",IFERROR(VLOOKUP(D68,'Paramètres'!$A$2:$B$11,2,FALSE),"À vérifier"))</f>
        <v/>
      </c>
    </row>
    <row r="69">
      <c r="A69" s="2" t="n"/>
      <c r="B69" s="2" t="n"/>
      <c r="C69" s="3" t="n"/>
      <c r="D69" s="2" t="n"/>
      <c r="E69" s="2" t="n"/>
      <c r="F69" s="4" t="n"/>
      <c r="G69" s="4" t="n"/>
      <c r="H69" s="4" t="n"/>
      <c r="I69" s="15">
        <f>IF(OR(F69="",G69=""),"",G69-F69+1)</f>
        <v/>
      </c>
      <c r="J69" s="6" t="n"/>
      <c r="K69" s="16">
        <f>IF(OR(A69="",G69=""),"",IF(J69=100%,"Terminé",IF(TODAY()&gt;G69,"En retard",IF(J69&gt;0,"En cours","À venir"))))</f>
        <v/>
      </c>
      <c r="L69" s="2" t="n"/>
      <c r="M69" s="8" t="n"/>
      <c r="N69" s="8" t="n"/>
      <c r="O69" s="17">
        <f>IF(AND(M69="",N69=""),"",N69-M69)</f>
        <v/>
      </c>
      <c r="P69" s="15">
        <f>IF(OR(A69="",G69=""),"",MAX(0,G69-TODAY()))</f>
        <v/>
      </c>
      <c r="Q69" s="16">
        <f>IF(OR(A69="",G69=""),"",IF(AND(J69&lt;100%,TODAY()&gt;G69),"ALERTE","OK"))</f>
        <v/>
      </c>
      <c r="R69" s="3" t="n"/>
      <c r="S69" s="18">
        <f>IF(D69="","",IFERROR(VLOOKUP(D69,'Paramètres'!$A$2:$B$11,2,FALSE),"À vérifier"))</f>
        <v/>
      </c>
    </row>
    <row r="70">
      <c r="A70" s="2" t="n"/>
      <c r="B70" s="2" t="n"/>
      <c r="C70" s="3" t="n"/>
      <c r="D70" s="2" t="n"/>
      <c r="E70" s="2" t="n"/>
      <c r="F70" s="4" t="n"/>
      <c r="G70" s="4" t="n"/>
      <c r="H70" s="4" t="n"/>
      <c r="I70" s="15">
        <f>IF(OR(F70="",G70=""),"",G70-F70+1)</f>
        <v/>
      </c>
      <c r="J70" s="6" t="n"/>
      <c r="K70" s="16">
        <f>IF(OR(A70="",G70=""),"",IF(J70=100%,"Terminé",IF(TODAY()&gt;G70,"En retard",IF(J70&gt;0,"En cours","À venir"))))</f>
        <v/>
      </c>
      <c r="L70" s="2" t="n"/>
      <c r="M70" s="8" t="n"/>
      <c r="N70" s="8" t="n"/>
      <c r="O70" s="17">
        <f>IF(AND(M70="",N70=""),"",N70-M70)</f>
        <v/>
      </c>
      <c r="P70" s="15">
        <f>IF(OR(A70="",G70=""),"",MAX(0,G70-TODAY()))</f>
        <v/>
      </c>
      <c r="Q70" s="16">
        <f>IF(OR(A70="",G70=""),"",IF(AND(J70&lt;100%,TODAY()&gt;G70),"ALERTE","OK"))</f>
        <v/>
      </c>
      <c r="R70" s="3" t="n"/>
      <c r="S70" s="18">
        <f>IF(D70="","",IFERROR(VLOOKUP(D70,'Paramètres'!$A$2:$B$11,2,FALSE),"À vérifier"))</f>
        <v/>
      </c>
    </row>
    <row r="71">
      <c r="A71" s="2" t="n"/>
      <c r="B71" s="2" t="n"/>
      <c r="C71" s="3" t="n"/>
      <c r="D71" s="2" t="n"/>
      <c r="E71" s="2" t="n"/>
      <c r="F71" s="4" t="n"/>
      <c r="G71" s="4" t="n"/>
      <c r="H71" s="4" t="n"/>
      <c r="I71" s="15">
        <f>IF(OR(F71="",G71=""),"",G71-F71+1)</f>
        <v/>
      </c>
      <c r="J71" s="6" t="n"/>
      <c r="K71" s="16">
        <f>IF(OR(A71="",G71=""),"",IF(J71=100%,"Terminé",IF(TODAY()&gt;G71,"En retard",IF(J71&gt;0,"En cours","À venir"))))</f>
        <v/>
      </c>
      <c r="L71" s="2" t="n"/>
      <c r="M71" s="8" t="n"/>
      <c r="N71" s="8" t="n"/>
      <c r="O71" s="17">
        <f>IF(AND(M71="",N71=""),"",N71-M71)</f>
        <v/>
      </c>
      <c r="P71" s="15">
        <f>IF(OR(A71="",G71=""),"",MAX(0,G71-TODAY()))</f>
        <v/>
      </c>
      <c r="Q71" s="16">
        <f>IF(OR(A71="",G71=""),"",IF(AND(J71&lt;100%,TODAY()&gt;G71),"ALERTE","OK"))</f>
        <v/>
      </c>
      <c r="R71" s="3" t="n"/>
      <c r="S71" s="18">
        <f>IF(D71="","",IFERROR(VLOOKUP(D71,'Paramètres'!$A$2:$B$11,2,FALSE),"À vérifier"))</f>
        <v/>
      </c>
    </row>
    <row r="72">
      <c r="A72" s="2" t="n"/>
      <c r="B72" s="2" t="n"/>
      <c r="C72" s="3" t="n"/>
      <c r="D72" s="2" t="n"/>
      <c r="E72" s="2" t="n"/>
      <c r="F72" s="4" t="n"/>
      <c r="G72" s="4" t="n"/>
      <c r="H72" s="4" t="n"/>
      <c r="I72" s="15">
        <f>IF(OR(F72="",G72=""),"",G72-F72+1)</f>
        <v/>
      </c>
      <c r="J72" s="6" t="n"/>
      <c r="K72" s="16">
        <f>IF(OR(A72="",G72=""),"",IF(J72=100%,"Terminé",IF(TODAY()&gt;G72,"En retard",IF(J72&gt;0,"En cours","À venir"))))</f>
        <v/>
      </c>
      <c r="L72" s="2" t="n"/>
      <c r="M72" s="8" t="n"/>
      <c r="N72" s="8" t="n"/>
      <c r="O72" s="17">
        <f>IF(AND(M72="",N72=""),"",N72-M72)</f>
        <v/>
      </c>
      <c r="P72" s="15">
        <f>IF(OR(A72="",G72=""),"",MAX(0,G72-TODAY()))</f>
        <v/>
      </c>
      <c r="Q72" s="16">
        <f>IF(OR(A72="",G72=""),"",IF(AND(J72&lt;100%,TODAY()&gt;G72),"ALERTE","OK"))</f>
        <v/>
      </c>
      <c r="R72" s="3" t="n"/>
      <c r="S72" s="18">
        <f>IF(D72="","",IFERROR(VLOOKUP(D72,'Paramètres'!$A$2:$B$11,2,FALSE),"À vérifier"))</f>
        <v/>
      </c>
    </row>
    <row r="73">
      <c r="A73" s="2" t="n"/>
      <c r="B73" s="2" t="n"/>
      <c r="C73" s="3" t="n"/>
      <c r="D73" s="2" t="n"/>
      <c r="E73" s="2" t="n"/>
      <c r="F73" s="4" t="n"/>
      <c r="G73" s="4" t="n"/>
      <c r="H73" s="4" t="n"/>
      <c r="I73" s="15">
        <f>IF(OR(F73="",G73=""),"",G73-F73+1)</f>
        <v/>
      </c>
      <c r="J73" s="6" t="n"/>
      <c r="K73" s="16">
        <f>IF(OR(A73="",G73=""),"",IF(J73=100%,"Terminé",IF(TODAY()&gt;G73,"En retard",IF(J73&gt;0,"En cours","À venir"))))</f>
        <v/>
      </c>
      <c r="L73" s="2" t="n"/>
      <c r="M73" s="8" t="n"/>
      <c r="N73" s="8" t="n"/>
      <c r="O73" s="17">
        <f>IF(AND(M73="",N73=""),"",N73-M73)</f>
        <v/>
      </c>
      <c r="P73" s="15">
        <f>IF(OR(A73="",G73=""),"",MAX(0,G73-TODAY()))</f>
        <v/>
      </c>
      <c r="Q73" s="16">
        <f>IF(OR(A73="",G73=""),"",IF(AND(J73&lt;100%,TODAY()&gt;G73),"ALERTE","OK"))</f>
        <v/>
      </c>
      <c r="R73" s="3" t="n"/>
      <c r="S73" s="18">
        <f>IF(D73="","",IFERROR(VLOOKUP(D73,'Paramètres'!$A$2:$B$11,2,FALSE),"À vérifier"))</f>
        <v/>
      </c>
    </row>
    <row r="74">
      <c r="A74" s="2" t="n"/>
      <c r="B74" s="2" t="n"/>
      <c r="C74" s="3" t="n"/>
      <c r="D74" s="2" t="n"/>
      <c r="E74" s="2" t="n"/>
      <c r="F74" s="4" t="n"/>
      <c r="G74" s="4" t="n"/>
      <c r="H74" s="4" t="n"/>
      <c r="I74" s="15">
        <f>IF(OR(F74="",G74=""),"",G74-F74+1)</f>
        <v/>
      </c>
      <c r="J74" s="6" t="n"/>
      <c r="K74" s="16">
        <f>IF(OR(A74="",G74=""),"",IF(J74=100%,"Terminé",IF(TODAY()&gt;G74,"En retard",IF(J74&gt;0,"En cours","À venir"))))</f>
        <v/>
      </c>
      <c r="L74" s="2" t="n"/>
      <c r="M74" s="8" t="n"/>
      <c r="N74" s="8" t="n"/>
      <c r="O74" s="17">
        <f>IF(AND(M74="",N74=""),"",N74-M74)</f>
        <v/>
      </c>
      <c r="P74" s="15">
        <f>IF(OR(A74="",G74=""),"",MAX(0,G74-TODAY()))</f>
        <v/>
      </c>
      <c r="Q74" s="16">
        <f>IF(OR(A74="",G74=""),"",IF(AND(J74&lt;100%,TODAY()&gt;G74),"ALERTE","OK"))</f>
        <v/>
      </c>
      <c r="R74" s="3" t="n"/>
      <c r="S74" s="18">
        <f>IF(D74="","",IFERROR(VLOOKUP(D74,'Paramètres'!$A$2:$B$11,2,FALSE),"À vérifier"))</f>
        <v/>
      </c>
    </row>
    <row r="75">
      <c r="A75" s="2" t="n"/>
      <c r="B75" s="2" t="n"/>
      <c r="C75" s="3" t="n"/>
      <c r="D75" s="2" t="n"/>
      <c r="E75" s="2" t="n"/>
      <c r="F75" s="4" t="n"/>
      <c r="G75" s="4" t="n"/>
      <c r="H75" s="4" t="n"/>
      <c r="I75" s="15">
        <f>IF(OR(F75="",G75=""),"",G75-F75+1)</f>
        <v/>
      </c>
      <c r="J75" s="6" t="n"/>
      <c r="K75" s="16">
        <f>IF(OR(A75="",G75=""),"",IF(J75=100%,"Terminé",IF(TODAY()&gt;G75,"En retard",IF(J75&gt;0,"En cours","À venir"))))</f>
        <v/>
      </c>
      <c r="L75" s="2" t="n"/>
      <c r="M75" s="8" t="n"/>
      <c r="N75" s="8" t="n"/>
      <c r="O75" s="17">
        <f>IF(AND(M75="",N75=""),"",N75-M75)</f>
        <v/>
      </c>
      <c r="P75" s="15">
        <f>IF(OR(A75="",G75=""),"",MAX(0,G75-TODAY()))</f>
        <v/>
      </c>
      <c r="Q75" s="16">
        <f>IF(OR(A75="",G75=""),"",IF(AND(J75&lt;100%,TODAY()&gt;G75),"ALERTE","OK"))</f>
        <v/>
      </c>
      <c r="R75" s="3" t="n"/>
      <c r="S75" s="18">
        <f>IF(D75="","",IFERROR(VLOOKUP(D75,'Paramètres'!$A$2:$B$11,2,FALSE),"À vérifier"))</f>
        <v/>
      </c>
    </row>
    <row r="76">
      <c r="A76" s="2" t="n"/>
      <c r="B76" s="2" t="n"/>
      <c r="C76" s="3" t="n"/>
      <c r="D76" s="2" t="n"/>
      <c r="E76" s="2" t="n"/>
      <c r="F76" s="4" t="n"/>
      <c r="G76" s="4" t="n"/>
      <c r="H76" s="4" t="n"/>
      <c r="I76" s="15">
        <f>IF(OR(F76="",G76=""),"",G76-F76+1)</f>
        <v/>
      </c>
      <c r="J76" s="6" t="n"/>
      <c r="K76" s="16">
        <f>IF(OR(A76="",G76=""),"",IF(J76=100%,"Terminé",IF(TODAY()&gt;G76,"En retard",IF(J76&gt;0,"En cours","À venir"))))</f>
        <v/>
      </c>
      <c r="L76" s="2" t="n"/>
      <c r="M76" s="8" t="n"/>
      <c r="N76" s="8" t="n"/>
      <c r="O76" s="17">
        <f>IF(AND(M76="",N76=""),"",N76-M76)</f>
        <v/>
      </c>
      <c r="P76" s="15">
        <f>IF(OR(A76="",G76=""),"",MAX(0,G76-TODAY()))</f>
        <v/>
      </c>
      <c r="Q76" s="16">
        <f>IF(OR(A76="",G76=""),"",IF(AND(J76&lt;100%,TODAY()&gt;G76),"ALERTE","OK"))</f>
        <v/>
      </c>
      <c r="R76" s="3" t="n"/>
      <c r="S76" s="18">
        <f>IF(D76="","",IFERROR(VLOOKUP(D76,'Paramètres'!$A$2:$B$11,2,FALSE),"À vérifier"))</f>
        <v/>
      </c>
    </row>
    <row r="77">
      <c r="A77" s="2" t="n"/>
      <c r="B77" s="2" t="n"/>
      <c r="C77" s="3" t="n"/>
      <c r="D77" s="2" t="n"/>
      <c r="E77" s="2" t="n"/>
      <c r="F77" s="4" t="n"/>
      <c r="G77" s="4" t="n"/>
      <c r="H77" s="4" t="n"/>
      <c r="I77" s="15">
        <f>IF(OR(F77="",G77=""),"",G77-F77+1)</f>
        <v/>
      </c>
      <c r="J77" s="6" t="n"/>
      <c r="K77" s="16">
        <f>IF(OR(A77="",G77=""),"",IF(J77=100%,"Terminé",IF(TODAY()&gt;G77,"En retard",IF(J77&gt;0,"En cours","À venir"))))</f>
        <v/>
      </c>
      <c r="L77" s="2" t="n"/>
      <c r="M77" s="8" t="n"/>
      <c r="N77" s="8" t="n"/>
      <c r="O77" s="17">
        <f>IF(AND(M77="",N77=""),"",N77-M77)</f>
        <v/>
      </c>
      <c r="P77" s="15">
        <f>IF(OR(A77="",G77=""),"",MAX(0,G77-TODAY()))</f>
        <v/>
      </c>
      <c r="Q77" s="16">
        <f>IF(OR(A77="",G77=""),"",IF(AND(J77&lt;100%,TODAY()&gt;G77),"ALERTE","OK"))</f>
        <v/>
      </c>
      <c r="R77" s="3" t="n"/>
      <c r="S77" s="18">
        <f>IF(D77="","",IFERROR(VLOOKUP(D77,'Paramètres'!$A$2:$B$11,2,FALSE),"À vérifier"))</f>
        <v/>
      </c>
    </row>
    <row r="78">
      <c r="A78" s="2" t="n"/>
      <c r="B78" s="2" t="n"/>
      <c r="C78" s="3" t="n"/>
      <c r="D78" s="2" t="n"/>
      <c r="E78" s="2" t="n"/>
      <c r="F78" s="4" t="n"/>
      <c r="G78" s="4" t="n"/>
      <c r="H78" s="4" t="n"/>
      <c r="I78" s="15">
        <f>IF(OR(F78="",G78=""),"",G78-F78+1)</f>
        <v/>
      </c>
      <c r="J78" s="6" t="n"/>
      <c r="K78" s="16">
        <f>IF(OR(A78="",G78=""),"",IF(J78=100%,"Terminé",IF(TODAY()&gt;G78,"En retard",IF(J78&gt;0,"En cours","À venir"))))</f>
        <v/>
      </c>
      <c r="L78" s="2" t="n"/>
      <c r="M78" s="8" t="n"/>
      <c r="N78" s="8" t="n"/>
      <c r="O78" s="17">
        <f>IF(AND(M78="",N78=""),"",N78-M78)</f>
        <v/>
      </c>
      <c r="P78" s="15">
        <f>IF(OR(A78="",G78=""),"",MAX(0,G78-TODAY()))</f>
        <v/>
      </c>
      <c r="Q78" s="16">
        <f>IF(OR(A78="",G78=""),"",IF(AND(J78&lt;100%,TODAY()&gt;G78),"ALERTE","OK"))</f>
        <v/>
      </c>
      <c r="R78" s="3" t="n"/>
      <c r="S78" s="18">
        <f>IF(D78="","",IFERROR(VLOOKUP(D78,'Paramètres'!$A$2:$B$11,2,FALSE),"À vérifier"))</f>
        <v/>
      </c>
    </row>
    <row r="79">
      <c r="A79" s="2" t="n"/>
      <c r="B79" s="2" t="n"/>
      <c r="C79" s="3" t="n"/>
      <c r="D79" s="2" t="n"/>
      <c r="E79" s="2" t="n"/>
      <c r="F79" s="4" t="n"/>
      <c r="G79" s="4" t="n"/>
      <c r="H79" s="4" t="n"/>
      <c r="I79" s="15">
        <f>IF(OR(F79="",G79=""),"",G79-F79+1)</f>
        <v/>
      </c>
      <c r="J79" s="6" t="n"/>
      <c r="K79" s="16">
        <f>IF(OR(A79="",G79=""),"",IF(J79=100%,"Terminé",IF(TODAY()&gt;G79,"En retard",IF(J79&gt;0,"En cours","À venir"))))</f>
        <v/>
      </c>
      <c r="L79" s="2" t="n"/>
      <c r="M79" s="8" t="n"/>
      <c r="N79" s="8" t="n"/>
      <c r="O79" s="17">
        <f>IF(AND(M79="",N79=""),"",N79-M79)</f>
        <v/>
      </c>
      <c r="P79" s="15">
        <f>IF(OR(A79="",G79=""),"",MAX(0,G79-TODAY()))</f>
        <v/>
      </c>
      <c r="Q79" s="16">
        <f>IF(OR(A79="",G79=""),"",IF(AND(J79&lt;100%,TODAY()&gt;G79),"ALERTE","OK"))</f>
        <v/>
      </c>
      <c r="R79" s="3" t="n"/>
      <c r="S79" s="18">
        <f>IF(D79="","",IFERROR(VLOOKUP(D79,'Paramètres'!$A$2:$B$11,2,FALSE),"À vérifier"))</f>
        <v/>
      </c>
    </row>
    <row r="80">
      <c r="A80" s="2" t="n"/>
      <c r="B80" s="2" t="n"/>
      <c r="C80" s="3" t="n"/>
      <c r="D80" s="2" t="n"/>
      <c r="E80" s="2" t="n"/>
      <c r="F80" s="4" t="n"/>
      <c r="G80" s="4" t="n"/>
      <c r="H80" s="4" t="n"/>
      <c r="I80" s="15">
        <f>IF(OR(F80="",G80=""),"",G80-F80+1)</f>
        <v/>
      </c>
      <c r="J80" s="6" t="n"/>
      <c r="K80" s="16">
        <f>IF(OR(A80="",G80=""),"",IF(J80=100%,"Terminé",IF(TODAY()&gt;G80,"En retard",IF(J80&gt;0,"En cours","À venir"))))</f>
        <v/>
      </c>
      <c r="L80" s="2" t="n"/>
      <c r="M80" s="8" t="n"/>
      <c r="N80" s="8" t="n"/>
      <c r="O80" s="17">
        <f>IF(AND(M80="",N80=""),"",N80-M80)</f>
        <v/>
      </c>
      <c r="P80" s="15">
        <f>IF(OR(A80="",G80=""),"",MAX(0,G80-TODAY()))</f>
        <v/>
      </c>
      <c r="Q80" s="16">
        <f>IF(OR(A80="",G80=""),"",IF(AND(J80&lt;100%,TODAY()&gt;G80),"ALERTE","OK"))</f>
        <v/>
      </c>
      <c r="R80" s="3" t="n"/>
      <c r="S80" s="18">
        <f>IF(D80="","",IFERROR(VLOOKUP(D80,'Paramètres'!$A$2:$B$11,2,FALSE),"À vérifier"))</f>
        <v/>
      </c>
    </row>
    <row r="81">
      <c r="A81" s="2" t="n"/>
      <c r="B81" s="2" t="n"/>
      <c r="C81" s="3" t="n"/>
      <c r="D81" s="2" t="n"/>
      <c r="E81" s="2" t="n"/>
      <c r="F81" s="4" t="n"/>
      <c r="G81" s="4" t="n"/>
      <c r="H81" s="4" t="n"/>
      <c r="I81" s="15">
        <f>IF(OR(F81="",G81=""),"",G81-F81+1)</f>
        <v/>
      </c>
      <c r="J81" s="6" t="n"/>
      <c r="K81" s="16">
        <f>IF(OR(A81="",G81=""),"",IF(J81=100%,"Terminé",IF(TODAY()&gt;G81,"En retard",IF(J81&gt;0,"En cours","À venir"))))</f>
        <v/>
      </c>
      <c r="L81" s="2" t="n"/>
      <c r="M81" s="8" t="n"/>
      <c r="N81" s="8" t="n"/>
      <c r="O81" s="17">
        <f>IF(AND(M81="",N81=""),"",N81-M81)</f>
        <v/>
      </c>
      <c r="P81" s="15">
        <f>IF(OR(A81="",G81=""),"",MAX(0,G81-TODAY()))</f>
        <v/>
      </c>
      <c r="Q81" s="16">
        <f>IF(OR(A81="",G81=""),"",IF(AND(J81&lt;100%,TODAY()&gt;G81),"ALERTE","OK"))</f>
        <v/>
      </c>
      <c r="R81" s="3" t="n"/>
      <c r="S81" s="18">
        <f>IF(D81="","",IFERROR(VLOOKUP(D81,'Paramètres'!$A$2:$B$11,2,FALSE),"À vérifier"))</f>
        <v/>
      </c>
    </row>
    <row r="82">
      <c r="A82" s="2" t="n"/>
      <c r="B82" s="2" t="n"/>
      <c r="C82" s="3" t="n"/>
      <c r="D82" s="2" t="n"/>
      <c r="E82" s="2" t="n"/>
      <c r="F82" s="4" t="n"/>
      <c r="G82" s="4" t="n"/>
      <c r="H82" s="4" t="n"/>
      <c r="I82" s="15">
        <f>IF(OR(F82="",G82=""),"",G82-F82+1)</f>
        <v/>
      </c>
      <c r="J82" s="6" t="n"/>
      <c r="K82" s="16">
        <f>IF(OR(A82="",G82=""),"",IF(J82=100%,"Terminé",IF(TODAY()&gt;G82,"En retard",IF(J82&gt;0,"En cours","À venir"))))</f>
        <v/>
      </c>
      <c r="L82" s="2" t="n"/>
      <c r="M82" s="8" t="n"/>
      <c r="N82" s="8" t="n"/>
      <c r="O82" s="17">
        <f>IF(AND(M82="",N82=""),"",N82-M82)</f>
        <v/>
      </c>
      <c r="P82" s="15">
        <f>IF(OR(A82="",G82=""),"",MAX(0,G82-TODAY()))</f>
        <v/>
      </c>
      <c r="Q82" s="16">
        <f>IF(OR(A82="",G82=""),"",IF(AND(J82&lt;100%,TODAY()&gt;G82),"ALERTE","OK"))</f>
        <v/>
      </c>
      <c r="R82" s="3" t="n"/>
      <c r="S82" s="18">
        <f>IF(D82="","",IFERROR(VLOOKUP(D82,'Paramètres'!$A$2:$B$11,2,FALSE),"À vérifier"))</f>
        <v/>
      </c>
    </row>
    <row r="83">
      <c r="A83" s="2" t="n"/>
      <c r="B83" s="2" t="n"/>
      <c r="C83" s="3" t="n"/>
      <c r="D83" s="2" t="n"/>
      <c r="E83" s="2" t="n"/>
      <c r="F83" s="4" t="n"/>
      <c r="G83" s="4" t="n"/>
      <c r="H83" s="4" t="n"/>
      <c r="I83" s="15">
        <f>IF(OR(F83="",G83=""),"",G83-F83+1)</f>
        <v/>
      </c>
      <c r="J83" s="6" t="n"/>
      <c r="K83" s="16">
        <f>IF(OR(A83="",G83=""),"",IF(J83=100%,"Terminé",IF(TODAY()&gt;G83,"En retard",IF(J83&gt;0,"En cours","À venir"))))</f>
        <v/>
      </c>
      <c r="L83" s="2" t="n"/>
      <c r="M83" s="8" t="n"/>
      <c r="N83" s="8" t="n"/>
      <c r="O83" s="17">
        <f>IF(AND(M83="",N83=""),"",N83-M83)</f>
        <v/>
      </c>
      <c r="P83" s="15">
        <f>IF(OR(A83="",G83=""),"",MAX(0,G83-TODAY()))</f>
        <v/>
      </c>
      <c r="Q83" s="16">
        <f>IF(OR(A83="",G83=""),"",IF(AND(J83&lt;100%,TODAY()&gt;G83),"ALERTE","OK"))</f>
        <v/>
      </c>
      <c r="R83" s="3" t="n"/>
      <c r="S83" s="18">
        <f>IF(D83="","",IFERROR(VLOOKUP(D83,'Paramètres'!$A$2:$B$11,2,FALSE),"À vérifier"))</f>
        <v/>
      </c>
    </row>
    <row r="84">
      <c r="A84" s="2" t="n"/>
      <c r="B84" s="2" t="n"/>
      <c r="C84" s="3" t="n"/>
      <c r="D84" s="2" t="n"/>
      <c r="E84" s="2" t="n"/>
      <c r="F84" s="4" t="n"/>
      <c r="G84" s="4" t="n"/>
      <c r="H84" s="4" t="n"/>
      <c r="I84" s="15">
        <f>IF(OR(F84="",G84=""),"",G84-F84+1)</f>
        <v/>
      </c>
      <c r="J84" s="6" t="n"/>
      <c r="K84" s="16">
        <f>IF(OR(A84="",G84=""),"",IF(J84=100%,"Terminé",IF(TODAY()&gt;G84,"En retard",IF(J84&gt;0,"En cours","À venir"))))</f>
        <v/>
      </c>
      <c r="L84" s="2" t="n"/>
      <c r="M84" s="8" t="n"/>
      <c r="N84" s="8" t="n"/>
      <c r="O84" s="17">
        <f>IF(AND(M84="",N84=""),"",N84-M84)</f>
        <v/>
      </c>
      <c r="P84" s="15">
        <f>IF(OR(A84="",G84=""),"",MAX(0,G84-TODAY()))</f>
        <v/>
      </c>
      <c r="Q84" s="16">
        <f>IF(OR(A84="",G84=""),"",IF(AND(J84&lt;100%,TODAY()&gt;G84),"ALERTE","OK"))</f>
        <v/>
      </c>
      <c r="R84" s="3" t="n"/>
      <c r="S84" s="18">
        <f>IF(D84="","",IFERROR(VLOOKUP(D84,'Paramètres'!$A$2:$B$11,2,FALSE),"À vérifier"))</f>
        <v/>
      </c>
    </row>
    <row r="85">
      <c r="A85" s="2" t="n"/>
      <c r="B85" s="2" t="n"/>
      <c r="C85" s="3" t="n"/>
      <c r="D85" s="2" t="n"/>
      <c r="E85" s="2" t="n"/>
      <c r="F85" s="4" t="n"/>
      <c r="G85" s="4" t="n"/>
      <c r="H85" s="4" t="n"/>
      <c r="I85" s="15">
        <f>IF(OR(F85="",G85=""),"",G85-F85+1)</f>
        <v/>
      </c>
      <c r="J85" s="6" t="n"/>
      <c r="K85" s="16">
        <f>IF(OR(A85="",G85=""),"",IF(J85=100%,"Terminé",IF(TODAY()&gt;G85,"En retard",IF(J85&gt;0,"En cours","À venir"))))</f>
        <v/>
      </c>
      <c r="L85" s="2" t="n"/>
      <c r="M85" s="8" t="n"/>
      <c r="N85" s="8" t="n"/>
      <c r="O85" s="17">
        <f>IF(AND(M85="",N85=""),"",N85-M85)</f>
        <v/>
      </c>
      <c r="P85" s="15">
        <f>IF(OR(A85="",G85=""),"",MAX(0,G85-TODAY()))</f>
        <v/>
      </c>
      <c r="Q85" s="16">
        <f>IF(OR(A85="",G85=""),"",IF(AND(J85&lt;100%,TODAY()&gt;G85),"ALERTE","OK"))</f>
        <v/>
      </c>
      <c r="R85" s="3" t="n"/>
      <c r="S85" s="18">
        <f>IF(D85="","",IFERROR(VLOOKUP(D85,'Paramètres'!$A$2:$B$11,2,FALSE),"À vérifier"))</f>
        <v/>
      </c>
    </row>
    <row r="86">
      <c r="A86" s="2" t="n"/>
      <c r="B86" s="2" t="n"/>
      <c r="C86" s="3" t="n"/>
      <c r="D86" s="2" t="n"/>
      <c r="E86" s="2" t="n"/>
      <c r="F86" s="4" t="n"/>
      <c r="G86" s="4" t="n"/>
      <c r="H86" s="4" t="n"/>
      <c r="I86" s="15">
        <f>IF(OR(F86="",G86=""),"",G86-F86+1)</f>
        <v/>
      </c>
      <c r="J86" s="6" t="n"/>
      <c r="K86" s="16">
        <f>IF(OR(A86="",G86=""),"",IF(J86=100%,"Terminé",IF(TODAY()&gt;G86,"En retard",IF(J86&gt;0,"En cours","À venir"))))</f>
        <v/>
      </c>
      <c r="L86" s="2" t="n"/>
      <c r="M86" s="8" t="n"/>
      <c r="N86" s="8" t="n"/>
      <c r="O86" s="17">
        <f>IF(AND(M86="",N86=""),"",N86-M86)</f>
        <v/>
      </c>
      <c r="P86" s="15">
        <f>IF(OR(A86="",G86=""),"",MAX(0,G86-TODAY()))</f>
        <v/>
      </c>
      <c r="Q86" s="16">
        <f>IF(OR(A86="",G86=""),"",IF(AND(J86&lt;100%,TODAY()&gt;G86),"ALERTE","OK"))</f>
        <v/>
      </c>
      <c r="R86" s="3" t="n"/>
      <c r="S86" s="18">
        <f>IF(D86="","",IFERROR(VLOOKUP(D86,'Paramètres'!$A$2:$B$11,2,FALSE),"À vérifier"))</f>
        <v/>
      </c>
    </row>
    <row r="87">
      <c r="A87" s="2" t="n"/>
      <c r="B87" s="2" t="n"/>
      <c r="C87" s="3" t="n"/>
      <c r="D87" s="2" t="n"/>
      <c r="E87" s="2" t="n"/>
      <c r="F87" s="4" t="n"/>
      <c r="G87" s="4" t="n"/>
      <c r="H87" s="4" t="n"/>
      <c r="I87" s="15">
        <f>IF(OR(F87="",G87=""),"",G87-F87+1)</f>
        <v/>
      </c>
      <c r="J87" s="6" t="n"/>
      <c r="K87" s="16">
        <f>IF(OR(A87="",G87=""),"",IF(J87=100%,"Terminé",IF(TODAY()&gt;G87,"En retard",IF(J87&gt;0,"En cours","À venir"))))</f>
        <v/>
      </c>
      <c r="L87" s="2" t="n"/>
      <c r="M87" s="8" t="n"/>
      <c r="N87" s="8" t="n"/>
      <c r="O87" s="17">
        <f>IF(AND(M87="",N87=""),"",N87-M87)</f>
        <v/>
      </c>
      <c r="P87" s="15">
        <f>IF(OR(A87="",G87=""),"",MAX(0,G87-TODAY()))</f>
        <v/>
      </c>
      <c r="Q87" s="16">
        <f>IF(OR(A87="",G87=""),"",IF(AND(J87&lt;100%,TODAY()&gt;G87),"ALERTE","OK"))</f>
        <v/>
      </c>
      <c r="R87" s="3" t="n"/>
      <c r="S87" s="18">
        <f>IF(D87="","",IFERROR(VLOOKUP(D87,'Paramètres'!$A$2:$B$11,2,FALSE),"À vérifier"))</f>
        <v/>
      </c>
    </row>
    <row r="88">
      <c r="A88" s="2" t="n"/>
      <c r="B88" s="2" t="n"/>
      <c r="C88" s="3" t="n"/>
      <c r="D88" s="2" t="n"/>
      <c r="E88" s="2" t="n"/>
      <c r="F88" s="4" t="n"/>
      <c r="G88" s="4" t="n"/>
      <c r="H88" s="4" t="n"/>
      <c r="I88" s="15">
        <f>IF(OR(F88="",G88=""),"",G88-F88+1)</f>
        <v/>
      </c>
      <c r="J88" s="6" t="n"/>
      <c r="K88" s="16">
        <f>IF(OR(A88="",G88=""),"",IF(J88=100%,"Terminé",IF(TODAY()&gt;G88,"En retard",IF(J88&gt;0,"En cours","À venir"))))</f>
        <v/>
      </c>
      <c r="L88" s="2" t="n"/>
      <c r="M88" s="8" t="n"/>
      <c r="N88" s="8" t="n"/>
      <c r="O88" s="17">
        <f>IF(AND(M88="",N88=""),"",N88-M88)</f>
        <v/>
      </c>
      <c r="P88" s="15">
        <f>IF(OR(A88="",G88=""),"",MAX(0,G88-TODAY()))</f>
        <v/>
      </c>
      <c r="Q88" s="16">
        <f>IF(OR(A88="",G88=""),"",IF(AND(J88&lt;100%,TODAY()&gt;G88),"ALERTE","OK"))</f>
        <v/>
      </c>
      <c r="R88" s="3" t="n"/>
      <c r="S88" s="18">
        <f>IF(D88="","",IFERROR(VLOOKUP(D88,'Paramètres'!$A$2:$B$11,2,FALSE),"À vérifier"))</f>
        <v/>
      </c>
    </row>
    <row r="89">
      <c r="A89" s="2" t="n"/>
      <c r="B89" s="2" t="n"/>
      <c r="C89" s="3" t="n"/>
      <c r="D89" s="2" t="n"/>
      <c r="E89" s="2" t="n"/>
      <c r="F89" s="4" t="n"/>
      <c r="G89" s="4" t="n"/>
      <c r="H89" s="4" t="n"/>
      <c r="I89" s="15">
        <f>IF(OR(F89="",G89=""),"",G89-F89+1)</f>
        <v/>
      </c>
      <c r="J89" s="6" t="n"/>
      <c r="K89" s="16">
        <f>IF(OR(A89="",G89=""),"",IF(J89=100%,"Terminé",IF(TODAY()&gt;G89,"En retard",IF(J89&gt;0,"En cours","À venir"))))</f>
        <v/>
      </c>
      <c r="L89" s="2" t="n"/>
      <c r="M89" s="8" t="n"/>
      <c r="N89" s="8" t="n"/>
      <c r="O89" s="17">
        <f>IF(AND(M89="",N89=""),"",N89-M89)</f>
        <v/>
      </c>
      <c r="P89" s="15">
        <f>IF(OR(A89="",G89=""),"",MAX(0,G89-TODAY()))</f>
        <v/>
      </c>
      <c r="Q89" s="16">
        <f>IF(OR(A89="",G89=""),"",IF(AND(J89&lt;100%,TODAY()&gt;G89),"ALERTE","OK"))</f>
        <v/>
      </c>
      <c r="R89" s="3" t="n"/>
      <c r="S89" s="18">
        <f>IF(D89="","",IFERROR(VLOOKUP(D89,'Paramètres'!$A$2:$B$11,2,FALSE),"À vérifier"))</f>
        <v/>
      </c>
    </row>
    <row r="90">
      <c r="A90" s="2" t="n"/>
      <c r="B90" s="2" t="n"/>
      <c r="C90" s="3" t="n"/>
      <c r="D90" s="2" t="n"/>
      <c r="E90" s="2" t="n"/>
      <c r="F90" s="4" t="n"/>
      <c r="G90" s="4" t="n"/>
      <c r="H90" s="4" t="n"/>
      <c r="I90" s="15">
        <f>IF(OR(F90="",G90=""),"",G90-F90+1)</f>
        <v/>
      </c>
      <c r="J90" s="6" t="n"/>
      <c r="K90" s="16">
        <f>IF(OR(A90="",G90=""),"",IF(J90=100%,"Terminé",IF(TODAY()&gt;G90,"En retard",IF(J90&gt;0,"En cours","À venir"))))</f>
        <v/>
      </c>
      <c r="L90" s="2" t="n"/>
      <c r="M90" s="8" t="n"/>
      <c r="N90" s="8" t="n"/>
      <c r="O90" s="17">
        <f>IF(AND(M90="",N90=""),"",N90-M90)</f>
        <v/>
      </c>
      <c r="P90" s="15">
        <f>IF(OR(A90="",G90=""),"",MAX(0,G90-TODAY()))</f>
        <v/>
      </c>
      <c r="Q90" s="16">
        <f>IF(OR(A90="",G90=""),"",IF(AND(J90&lt;100%,TODAY()&gt;G90),"ALERTE","OK"))</f>
        <v/>
      </c>
      <c r="R90" s="3" t="n"/>
      <c r="S90" s="18">
        <f>IF(D90="","",IFERROR(VLOOKUP(D90,'Paramètres'!$A$2:$B$11,2,FALSE),"À vérifier"))</f>
        <v/>
      </c>
    </row>
    <row r="91">
      <c r="A91" s="2" t="n"/>
      <c r="B91" s="2" t="n"/>
      <c r="C91" s="3" t="n"/>
      <c r="D91" s="2" t="n"/>
      <c r="E91" s="2" t="n"/>
      <c r="F91" s="4" t="n"/>
      <c r="G91" s="4" t="n"/>
      <c r="H91" s="4" t="n"/>
      <c r="I91" s="15">
        <f>IF(OR(F91="",G91=""),"",G91-F91+1)</f>
        <v/>
      </c>
      <c r="J91" s="6" t="n"/>
      <c r="K91" s="16">
        <f>IF(OR(A91="",G91=""),"",IF(J91=100%,"Terminé",IF(TODAY()&gt;G91,"En retard",IF(J91&gt;0,"En cours","À venir"))))</f>
        <v/>
      </c>
      <c r="L91" s="2" t="n"/>
      <c r="M91" s="8" t="n"/>
      <c r="N91" s="8" t="n"/>
      <c r="O91" s="17">
        <f>IF(AND(M91="",N91=""),"",N91-M91)</f>
        <v/>
      </c>
      <c r="P91" s="15">
        <f>IF(OR(A91="",G91=""),"",MAX(0,G91-TODAY()))</f>
        <v/>
      </c>
      <c r="Q91" s="16">
        <f>IF(OR(A91="",G91=""),"",IF(AND(J91&lt;100%,TODAY()&gt;G91),"ALERTE","OK"))</f>
        <v/>
      </c>
      <c r="R91" s="3" t="n"/>
      <c r="S91" s="18">
        <f>IF(D91="","",IFERROR(VLOOKUP(D91,'Paramètres'!$A$2:$B$11,2,FALSE),"À vérifier"))</f>
        <v/>
      </c>
    </row>
    <row r="92">
      <c r="A92" s="2" t="n"/>
      <c r="B92" s="2" t="n"/>
      <c r="C92" s="3" t="n"/>
      <c r="D92" s="2" t="n"/>
      <c r="E92" s="2" t="n"/>
      <c r="F92" s="4" t="n"/>
      <c r="G92" s="4" t="n"/>
      <c r="H92" s="4" t="n"/>
      <c r="I92" s="15">
        <f>IF(OR(F92="",G92=""),"",G92-F92+1)</f>
        <v/>
      </c>
      <c r="J92" s="6" t="n"/>
      <c r="K92" s="16">
        <f>IF(OR(A92="",G92=""),"",IF(J92=100%,"Terminé",IF(TODAY()&gt;G92,"En retard",IF(J92&gt;0,"En cours","À venir"))))</f>
        <v/>
      </c>
      <c r="L92" s="2" t="n"/>
      <c r="M92" s="8" t="n"/>
      <c r="N92" s="8" t="n"/>
      <c r="O92" s="17">
        <f>IF(AND(M92="",N92=""),"",N92-M92)</f>
        <v/>
      </c>
      <c r="P92" s="15">
        <f>IF(OR(A92="",G92=""),"",MAX(0,G92-TODAY()))</f>
        <v/>
      </c>
      <c r="Q92" s="16">
        <f>IF(OR(A92="",G92=""),"",IF(AND(J92&lt;100%,TODAY()&gt;G92),"ALERTE","OK"))</f>
        <v/>
      </c>
      <c r="R92" s="3" t="n"/>
      <c r="S92" s="18">
        <f>IF(D92="","",IFERROR(VLOOKUP(D92,'Paramètres'!$A$2:$B$11,2,FALSE),"À vérifier"))</f>
        <v/>
      </c>
    </row>
    <row r="93">
      <c r="A93" s="2" t="n"/>
      <c r="B93" s="2" t="n"/>
      <c r="C93" s="3" t="n"/>
      <c r="D93" s="2" t="n"/>
      <c r="E93" s="2" t="n"/>
      <c r="F93" s="4" t="n"/>
      <c r="G93" s="4" t="n"/>
      <c r="H93" s="4" t="n"/>
      <c r="I93" s="15">
        <f>IF(OR(F93="",G93=""),"",G93-F93+1)</f>
        <v/>
      </c>
      <c r="J93" s="6" t="n"/>
      <c r="K93" s="16">
        <f>IF(OR(A93="",G93=""),"",IF(J93=100%,"Terminé",IF(TODAY()&gt;G93,"En retard",IF(J93&gt;0,"En cours","À venir"))))</f>
        <v/>
      </c>
      <c r="L93" s="2" t="n"/>
      <c r="M93" s="8" t="n"/>
      <c r="N93" s="8" t="n"/>
      <c r="O93" s="17">
        <f>IF(AND(M93="",N93=""),"",N93-M93)</f>
        <v/>
      </c>
      <c r="P93" s="15">
        <f>IF(OR(A93="",G93=""),"",MAX(0,G93-TODAY()))</f>
        <v/>
      </c>
      <c r="Q93" s="16">
        <f>IF(OR(A93="",G93=""),"",IF(AND(J93&lt;100%,TODAY()&gt;G93),"ALERTE","OK"))</f>
        <v/>
      </c>
      <c r="R93" s="3" t="n"/>
      <c r="S93" s="18">
        <f>IF(D93="","",IFERROR(VLOOKUP(D93,'Paramètres'!$A$2:$B$11,2,FALSE),"À vérifier"))</f>
        <v/>
      </c>
    </row>
    <row r="94">
      <c r="A94" s="2" t="n"/>
      <c r="B94" s="2" t="n"/>
      <c r="C94" s="3" t="n"/>
      <c r="D94" s="2" t="n"/>
      <c r="E94" s="2" t="n"/>
      <c r="F94" s="4" t="n"/>
      <c r="G94" s="4" t="n"/>
      <c r="H94" s="4" t="n"/>
      <c r="I94" s="15">
        <f>IF(OR(F94="",G94=""),"",G94-F94+1)</f>
        <v/>
      </c>
      <c r="J94" s="6" t="n"/>
      <c r="K94" s="16">
        <f>IF(OR(A94="",G94=""),"",IF(J94=100%,"Terminé",IF(TODAY()&gt;G94,"En retard",IF(J94&gt;0,"En cours","À venir"))))</f>
        <v/>
      </c>
      <c r="L94" s="2" t="n"/>
      <c r="M94" s="8" t="n"/>
      <c r="N94" s="8" t="n"/>
      <c r="O94" s="17">
        <f>IF(AND(M94="",N94=""),"",N94-M94)</f>
        <v/>
      </c>
      <c r="P94" s="15">
        <f>IF(OR(A94="",G94=""),"",MAX(0,G94-TODAY()))</f>
        <v/>
      </c>
      <c r="Q94" s="16">
        <f>IF(OR(A94="",G94=""),"",IF(AND(J94&lt;100%,TODAY()&gt;G94),"ALERTE","OK"))</f>
        <v/>
      </c>
      <c r="R94" s="3" t="n"/>
      <c r="S94" s="18">
        <f>IF(D94="","",IFERROR(VLOOKUP(D94,'Paramètres'!$A$2:$B$11,2,FALSE),"À vérifier"))</f>
        <v/>
      </c>
    </row>
    <row r="95">
      <c r="A95" s="2" t="n"/>
      <c r="B95" s="2" t="n"/>
      <c r="C95" s="3" t="n"/>
      <c r="D95" s="2" t="n"/>
      <c r="E95" s="2" t="n"/>
      <c r="F95" s="4" t="n"/>
      <c r="G95" s="4" t="n"/>
      <c r="H95" s="4" t="n"/>
      <c r="I95" s="15">
        <f>IF(OR(F95="",G95=""),"",G95-F95+1)</f>
        <v/>
      </c>
      <c r="J95" s="6" t="n"/>
      <c r="K95" s="16">
        <f>IF(OR(A95="",G95=""),"",IF(J95=100%,"Terminé",IF(TODAY()&gt;G95,"En retard",IF(J95&gt;0,"En cours","À venir"))))</f>
        <v/>
      </c>
      <c r="L95" s="2" t="n"/>
      <c r="M95" s="8" t="n"/>
      <c r="N95" s="8" t="n"/>
      <c r="O95" s="17">
        <f>IF(AND(M95="",N95=""),"",N95-M95)</f>
        <v/>
      </c>
      <c r="P95" s="15">
        <f>IF(OR(A95="",G95=""),"",MAX(0,G95-TODAY()))</f>
        <v/>
      </c>
      <c r="Q95" s="16">
        <f>IF(OR(A95="",G95=""),"",IF(AND(J95&lt;100%,TODAY()&gt;G95),"ALERTE","OK"))</f>
        <v/>
      </c>
      <c r="R95" s="3" t="n"/>
      <c r="S95" s="18">
        <f>IF(D95="","",IFERROR(VLOOKUP(D95,'Paramètres'!$A$2:$B$11,2,FALSE),"À vérifier"))</f>
        <v/>
      </c>
    </row>
    <row r="96">
      <c r="A96" s="2" t="n"/>
      <c r="B96" s="2" t="n"/>
      <c r="C96" s="3" t="n"/>
      <c r="D96" s="2" t="n"/>
      <c r="E96" s="2" t="n"/>
      <c r="F96" s="4" t="n"/>
      <c r="G96" s="4" t="n"/>
      <c r="H96" s="4" t="n"/>
      <c r="I96" s="15">
        <f>IF(OR(F96="",G96=""),"",G96-F96+1)</f>
        <v/>
      </c>
      <c r="J96" s="6" t="n"/>
      <c r="K96" s="16">
        <f>IF(OR(A96="",G96=""),"",IF(J96=100%,"Terminé",IF(TODAY()&gt;G96,"En retard",IF(J96&gt;0,"En cours","À venir"))))</f>
        <v/>
      </c>
      <c r="L96" s="2" t="n"/>
      <c r="M96" s="8" t="n"/>
      <c r="N96" s="8" t="n"/>
      <c r="O96" s="17">
        <f>IF(AND(M96="",N96=""),"",N96-M96)</f>
        <v/>
      </c>
      <c r="P96" s="15">
        <f>IF(OR(A96="",G96=""),"",MAX(0,G96-TODAY()))</f>
        <v/>
      </c>
      <c r="Q96" s="16">
        <f>IF(OR(A96="",G96=""),"",IF(AND(J96&lt;100%,TODAY()&gt;G96),"ALERTE","OK"))</f>
        <v/>
      </c>
      <c r="R96" s="3" t="n"/>
      <c r="S96" s="18">
        <f>IF(D96="","",IFERROR(VLOOKUP(D96,'Paramètres'!$A$2:$B$11,2,FALSE),"À vérifier"))</f>
        <v/>
      </c>
    </row>
    <row r="97">
      <c r="A97" s="2" t="n"/>
      <c r="B97" s="2" t="n"/>
      <c r="C97" s="3" t="n"/>
      <c r="D97" s="2" t="n"/>
      <c r="E97" s="2" t="n"/>
      <c r="F97" s="4" t="n"/>
      <c r="G97" s="4" t="n"/>
      <c r="H97" s="4" t="n"/>
      <c r="I97" s="15">
        <f>IF(OR(F97="",G97=""),"",G97-F97+1)</f>
        <v/>
      </c>
      <c r="J97" s="6" t="n"/>
      <c r="K97" s="16">
        <f>IF(OR(A97="",G97=""),"",IF(J97=100%,"Terminé",IF(TODAY()&gt;G97,"En retard",IF(J97&gt;0,"En cours","À venir"))))</f>
        <v/>
      </c>
      <c r="L97" s="2" t="n"/>
      <c r="M97" s="8" t="n"/>
      <c r="N97" s="8" t="n"/>
      <c r="O97" s="17">
        <f>IF(AND(M97="",N97=""),"",N97-M97)</f>
        <v/>
      </c>
      <c r="P97" s="15">
        <f>IF(OR(A97="",G97=""),"",MAX(0,G97-TODAY()))</f>
        <v/>
      </c>
      <c r="Q97" s="16">
        <f>IF(OR(A97="",G97=""),"",IF(AND(J97&lt;100%,TODAY()&gt;G97),"ALERTE","OK"))</f>
        <v/>
      </c>
      <c r="R97" s="3" t="n"/>
      <c r="S97" s="18">
        <f>IF(D97="","",IFERROR(VLOOKUP(D97,'Paramètres'!$A$2:$B$11,2,FALSE),"À vérifier"))</f>
        <v/>
      </c>
    </row>
    <row r="98">
      <c r="A98" s="2" t="n"/>
      <c r="B98" s="2" t="n"/>
      <c r="C98" s="3" t="n"/>
      <c r="D98" s="2" t="n"/>
      <c r="E98" s="2" t="n"/>
      <c r="F98" s="4" t="n"/>
      <c r="G98" s="4" t="n"/>
      <c r="H98" s="4" t="n"/>
      <c r="I98" s="15">
        <f>IF(OR(F98="",G98=""),"",G98-F98+1)</f>
        <v/>
      </c>
      <c r="J98" s="6" t="n"/>
      <c r="K98" s="16">
        <f>IF(OR(A98="",G98=""),"",IF(J98=100%,"Terminé",IF(TODAY()&gt;G98,"En retard",IF(J98&gt;0,"En cours","À venir"))))</f>
        <v/>
      </c>
      <c r="L98" s="2" t="n"/>
      <c r="M98" s="8" t="n"/>
      <c r="N98" s="8" t="n"/>
      <c r="O98" s="17">
        <f>IF(AND(M98="",N98=""),"",N98-M98)</f>
        <v/>
      </c>
      <c r="P98" s="15">
        <f>IF(OR(A98="",G98=""),"",MAX(0,G98-TODAY()))</f>
        <v/>
      </c>
      <c r="Q98" s="16">
        <f>IF(OR(A98="",G98=""),"",IF(AND(J98&lt;100%,TODAY()&gt;G98),"ALERTE","OK"))</f>
        <v/>
      </c>
      <c r="R98" s="3" t="n"/>
      <c r="S98" s="18">
        <f>IF(D98="","",IFERROR(VLOOKUP(D98,'Paramètres'!$A$2:$B$11,2,FALSE),"À vérifier"))</f>
        <v/>
      </c>
    </row>
    <row r="99">
      <c r="A99" s="2" t="n"/>
      <c r="B99" s="2" t="n"/>
      <c r="C99" s="3" t="n"/>
      <c r="D99" s="2" t="n"/>
      <c r="E99" s="2" t="n"/>
      <c r="F99" s="4" t="n"/>
      <c r="G99" s="4" t="n"/>
      <c r="H99" s="4" t="n"/>
      <c r="I99" s="15">
        <f>IF(OR(F99="",G99=""),"",G99-F99+1)</f>
        <v/>
      </c>
      <c r="J99" s="6" t="n"/>
      <c r="K99" s="16">
        <f>IF(OR(A99="",G99=""),"",IF(J99=100%,"Terminé",IF(TODAY()&gt;G99,"En retard",IF(J99&gt;0,"En cours","À venir"))))</f>
        <v/>
      </c>
      <c r="L99" s="2" t="n"/>
      <c r="M99" s="8" t="n"/>
      <c r="N99" s="8" t="n"/>
      <c r="O99" s="17">
        <f>IF(AND(M99="",N99=""),"",N99-M99)</f>
        <v/>
      </c>
      <c r="P99" s="15">
        <f>IF(OR(A99="",G99=""),"",MAX(0,G99-TODAY()))</f>
        <v/>
      </c>
      <c r="Q99" s="16">
        <f>IF(OR(A99="",G99=""),"",IF(AND(J99&lt;100%,TODAY()&gt;G99),"ALERTE","OK"))</f>
        <v/>
      </c>
      <c r="R99" s="3" t="n"/>
      <c r="S99" s="18">
        <f>IF(D99="","",IFERROR(VLOOKUP(D99,'Paramètres'!$A$2:$B$11,2,FALSE),"À vérifier"))</f>
        <v/>
      </c>
    </row>
    <row r="100">
      <c r="A100" s="2" t="n"/>
      <c r="B100" s="2" t="n"/>
      <c r="C100" s="3" t="n"/>
      <c r="D100" s="2" t="n"/>
      <c r="E100" s="2" t="n"/>
      <c r="F100" s="4" t="n"/>
      <c r="G100" s="4" t="n"/>
      <c r="H100" s="4" t="n"/>
      <c r="I100" s="15">
        <f>IF(OR(F100="",G100=""),"",G100-F100+1)</f>
        <v/>
      </c>
      <c r="J100" s="6" t="n"/>
      <c r="K100" s="16">
        <f>IF(OR(A100="",G100=""),"",IF(J100=100%,"Terminé",IF(TODAY()&gt;G100,"En retard",IF(J100&gt;0,"En cours","À venir"))))</f>
        <v/>
      </c>
      <c r="L100" s="2" t="n"/>
      <c r="M100" s="8" t="n"/>
      <c r="N100" s="8" t="n"/>
      <c r="O100" s="17">
        <f>IF(AND(M100="",N100=""),"",N100-M100)</f>
        <v/>
      </c>
      <c r="P100" s="15">
        <f>IF(OR(A100="",G100=""),"",MAX(0,G100-TODAY()))</f>
        <v/>
      </c>
      <c r="Q100" s="16">
        <f>IF(OR(A100="",G100=""),"",IF(AND(J100&lt;100%,TODAY()&gt;G100),"ALERTE","OK"))</f>
        <v/>
      </c>
      <c r="R100" s="3" t="n"/>
      <c r="S100" s="18">
        <f>IF(D100="","",IFERROR(VLOOKUP(D100,'Paramètres'!$A$2:$B$11,2,FALSE),"À vérifier"))</f>
        <v/>
      </c>
    </row>
    <row r="101">
      <c r="A101" s="2" t="n"/>
      <c r="B101" s="2" t="n"/>
      <c r="C101" s="3" t="n"/>
      <c r="D101" s="2" t="n"/>
      <c r="E101" s="2" t="n"/>
      <c r="F101" s="4" t="n"/>
      <c r="G101" s="4" t="n"/>
      <c r="H101" s="4" t="n"/>
      <c r="I101" s="15">
        <f>IF(OR(F101="",G101=""),"",G101-F101+1)</f>
        <v/>
      </c>
      <c r="J101" s="6" t="n"/>
      <c r="K101" s="16">
        <f>IF(OR(A101="",G101=""),"",IF(J101=100%,"Terminé",IF(TODAY()&gt;G101,"En retard",IF(J101&gt;0,"En cours","À venir"))))</f>
        <v/>
      </c>
      <c r="L101" s="2" t="n"/>
      <c r="M101" s="8" t="n"/>
      <c r="N101" s="8" t="n"/>
      <c r="O101" s="17">
        <f>IF(AND(M101="",N101=""),"",N101-M101)</f>
        <v/>
      </c>
      <c r="P101" s="15">
        <f>IF(OR(A101="",G101=""),"",MAX(0,G101-TODAY()))</f>
        <v/>
      </c>
      <c r="Q101" s="16">
        <f>IF(OR(A101="",G101=""),"",IF(AND(J101&lt;100%,TODAY()&gt;G101),"ALERTE","OK"))</f>
        <v/>
      </c>
      <c r="R101" s="3" t="n"/>
      <c r="S101" s="18">
        <f>IF(D101="","",IFERROR(VLOOKUP(D101,'Paramètres'!$A$2:$B$11,2,FALSE),"À vérifier"))</f>
        <v/>
      </c>
    </row>
    <row r="102">
      <c r="A102" s="19" t="inlineStr">
        <is>
          <t>TOTAL</t>
        </is>
      </c>
      <c r="B102" s="19" t="n"/>
      <c r="C102" s="19" t="n"/>
      <c r="D102" s="19" t="n"/>
      <c r="E102" s="19" t="n"/>
      <c r="F102" s="19" t="n"/>
      <c r="G102" s="19" t="n"/>
      <c r="H102" s="19" t="n"/>
      <c r="I102" s="19" t="inlineStr">
        <is>
          <t>Durée cumulée</t>
        </is>
      </c>
      <c r="J102" s="20">
        <f>IFERROR(AVERAGE(J2:J101),0)</f>
        <v/>
      </c>
      <c r="K102" s="19" t="n"/>
      <c r="L102" s="19" t="n"/>
      <c r="M102" s="21">
        <f>SUM(M2:M101)</f>
        <v/>
      </c>
      <c r="N102" s="21">
        <f>SUM(N2:N101)</f>
        <v/>
      </c>
      <c r="O102" s="21">
        <f>SUM(O2:O101)</f>
        <v/>
      </c>
      <c r="P102" s="22">
        <f>SUM(P2:P101)</f>
        <v/>
      </c>
      <c r="Q102" s="19" t="n"/>
      <c r="R102" s="19" t="n"/>
      <c r="S102" s="19" t="n"/>
    </row>
  </sheetData>
  <autoFilter ref="A1:S101"/>
  <conditionalFormatting sqref="K2:K101">
    <cfRule type="expression" priority="1" dxfId="0">
      <formula>$K2="Terminé"</formula>
    </cfRule>
    <cfRule type="expression" priority="2" dxfId="1">
      <formula>$K2="En retard"</formula>
    </cfRule>
  </conditionalFormatting>
  <conditionalFormatting sqref="Q2:Q101">
    <cfRule type="expression" priority="3" dxfId="1">
      <formula>$Q2="ALERTE"</formula>
    </cfRule>
  </conditionalFormatting>
  <conditionalFormatting sqref="O2:O101">
    <cfRule type="cellIs" priority="4" operator="lessThan" dxfId="1">
      <formula>0</formula>
    </cfRule>
    <cfRule type="cellIs" priority="5" operator="greaterThan" dxfId="0">
      <formula>0</formula>
    </cfRule>
  </conditionalFormatting>
  <dataValidations count="6">
    <dataValidation sqref="L2:L101" showErrorMessage="1" showInputMessage="1" allowBlank="1" type="list">
      <formula1>"Haute,Moyenne,Basse"</formula1>
    </dataValidation>
    <dataValidation sqref="J2:J101" showErrorMessage="1" showInputMessage="1" allowBlank="1" type="decimal" operator="between">
      <formula1>0</formula1>
      <formula2>1</formula2>
    </dataValidation>
    <dataValidation sqref="B2:B101" showErrorMessage="1" showInputMessage="1" allowBlank="1" type="list">
      <formula1>='Paramètres'!$F$3:$F$7</formula1>
    </dataValidation>
    <dataValidation sqref="D2:D101" showErrorMessage="1" showInputMessage="1" allowBlank="1" type="list">
      <formula1>='Paramètres'!$A$2:$A$11</formula1>
    </dataValidation>
    <dataValidation sqref="E2:E101" showErrorMessage="1" showInputMessage="1" allowBlank="1" type="list">
      <formula1>='Paramètres'!$G$3:$G$12</formula1>
    </dataValidation>
    <dataValidation sqref="F2:H101" showErrorMessage="1" showInputMessage="1" allowBlank="1" type="date" operator="between">
      <formula1>1</formula1>
      <formula2>2958465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4" customWidth="1" min="3" max="3"/>
    <col width="20" customWidth="1" min="4" max="4"/>
    <col width="15" customWidth="1" min="5" max="5"/>
    <col width="20" customWidth="1" min="6" max="6"/>
    <col width="20" customWidth="1" min="7" max="7"/>
    <col width="20" customWidth="1" min="8" max="8"/>
  </cols>
  <sheetData>
    <row r="1">
      <c r="A1" s="23" t="inlineStr">
        <is>
          <t>Tableau de bord — Planning projet</t>
        </is>
      </c>
      <c r="B1" s="39" t="n"/>
      <c r="C1" s="39" t="n"/>
      <c r="D1" s="39" t="n"/>
      <c r="E1" s="39" t="n"/>
      <c r="F1" s="39" t="n"/>
      <c r="G1" s="39" t="n"/>
      <c r="H1" s="40" t="n"/>
    </row>
    <row r="3">
      <c r="A3" s="25" t="inlineStr">
        <is>
          <t>Indicateur</t>
        </is>
      </c>
      <c r="B3" s="25" t="inlineStr">
        <is>
          <t>Valeur</t>
        </is>
      </c>
      <c r="D3" s="25" t="inlineStr">
        <is>
          <t>Lot</t>
        </is>
      </c>
      <c r="E3" s="25" t="inlineStr">
        <is>
          <t>Nb tâches</t>
        </is>
      </c>
      <c r="F3" s="25" t="inlineStr">
        <is>
          <t>Avancement moyen</t>
        </is>
      </c>
      <c r="G3" s="25" t="inlineStr">
        <is>
          <t>Budget prévu</t>
        </is>
      </c>
      <c r="H3" s="25" t="inlineStr">
        <is>
          <t>Dépenses engagées</t>
        </is>
      </c>
    </row>
    <row r="4">
      <c r="A4" s="26" t="inlineStr">
        <is>
          <t>Budget total prévu</t>
        </is>
      </c>
      <c r="B4" s="21">
        <f>SUM('Planning'!$M$2:$M$101)</f>
        <v/>
      </c>
      <c r="D4" s="27" t="inlineStr">
        <is>
          <t>Pilotage</t>
        </is>
      </c>
      <c r="E4" s="7">
        <f>COUNTIF('Planning'!$B$2:$B$101,D4)</f>
        <v/>
      </c>
      <c r="F4" s="28">
        <f>IFERROR(AVERAGEIF('Planning'!$B$2:$B$101,D4,'Planning'!$J$2:$J$101),0)</f>
        <v/>
      </c>
      <c r="G4" s="9">
        <f>SUMIF('Planning'!$B$2:$B$101,D4,'Planning'!$M$2:$M$101)</f>
        <v/>
      </c>
      <c r="H4" s="9">
        <f>SUMIF('Planning'!$B$2:$B$101,D4,'Planning'!$N$2:$N$101)</f>
        <v/>
      </c>
    </row>
    <row r="5">
      <c r="A5" s="29" t="inlineStr">
        <is>
          <t>Dépenses engagées</t>
        </is>
      </c>
      <c r="B5" s="21">
        <f>SUM('Planning'!$N$2:$N$101)</f>
        <v/>
      </c>
      <c r="D5" s="30" t="inlineStr">
        <is>
          <t>Conception</t>
        </is>
      </c>
      <c r="E5" s="12">
        <f>COUNTIF('Planning'!$B$2:$B$101,D5)</f>
        <v/>
      </c>
      <c r="F5" s="31">
        <f>IFERROR(AVERAGEIF('Planning'!$B$2:$B$101,D5,'Planning'!$J$2:$J$101),0)</f>
        <v/>
      </c>
      <c r="G5" s="13">
        <f>SUMIF('Planning'!$B$2:$B$101,D5,'Planning'!$M$2:$M$101)</f>
        <v/>
      </c>
      <c r="H5" s="13">
        <f>SUMIF('Planning'!$B$2:$B$101,D5,'Planning'!$N$2:$N$101)</f>
        <v/>
      </c>
    </row>
    <row r="6">
      <c r="A6" s="26" t="inlineStr">
        <is>
          <t>Écart budgétaire</t>
        </is>
      </c>
      <c r="B6" s="21">
        <f>SUM('Planning'!$O$2:$O$101)</f>
        <v/>
      </c>
      <c r="D6" s="27" t="inlineStr">
        <is>
          <t>Choix solution</t>
        </is>
      </c>
      <c r="E6" s="7">
        <f>COUNTIF('Planning'!$B$2:$B$101,D6)</f>
        <v/>
      </c>
      <c r="F6" s="28">
        <f>IFERROR(AVERAGEIF('Planning'!$B$2:$B$101,D6,'Planning'!$J$2:$J$101),0)</f>
        <v/>
      </c>
      <c r="G6" s="9">
        <f>SUMIF('Planning'!$B$2:$B$101,D6,'Planning'!$M$2:$M$101)</f>
        <v/>
      </c>
      <c r="H6" s="9">
        <f>SUMIF('Planning'!$B$2:$B$101,D6,'Planning'!$N$2:$N$101)</f>
        <v/>
      </c>
    </row>
    <row r="7">
      <c r="A7" s="29" t="inlineStr">
        <is>
          <t>Avancement moyen</t>
        </is>
      </c>
      <c r="B7" s="20">
        <f>IFERROR(AVERAGE('Planning'!$J$2:$J$101),0)</f>
        <v/>
      </c>
      <c r="D7" s="30" t="inlineStr">
        <is>
          <t>Déploiement</t>
        </is>
      </c>
      <c r="E7" s="12">
        <f>COUNTIF('Planning'!$B$2:$B$101,D7)</f>
        <v/>
      </c>
      <c r="F7" s="31">
        <f>IFERROR(AVERAGEIF('Planning'!$B$2:$B$101,D7,'Planning'!$J$2:$J$101),0)</f>
        <v/>
      </c>
      <c r="G7" s="13">
        <f>SUMIF('Planning'!$B$2:$B$101,D7,'Planning'!$M$2:$M$101)</f>
        <v/>
      </c>
      <c r="H7" s="13">
        <f>SUMIF('Planning'!$B$2:$B$101,D7,'Planning'!$N$2:$N$101)</f>
        <v/>
      </c>
    </row>
    <row r="8">
      <c r="A8" s="26" t="inlineStr">
        <is>
          <t>Nombre total de tâches</t>
        </is>
      </c>
      <c r="B8" s="22">
        <f>COUNTA('Planning'!$A$2:$A$101)</f>
        <v/>
      </c>
      <c r="D8" s="27" t="inlineStr">
        <is>
          <t>Accompagnement</t>
        </is>
      </c>
      <c r="E8" s="7">
        <f>COUNTIF('Planning'!$B$2:$B$101,D8)</f>
        <v/>
      </c>
      <c r="F8" s="28">
        <f>IFERROR(AVERAGEIF('Planning'!$B$2:$B$101,D8,'Planning'!$J$2:$J$101),0)</f>
        <v/>
      </c>
      <c r="G8" s="9">
        <f>SUMIF('Planning'!$B$2:$B$101,D8,'Planning'!$M$2:$M$101)</f>
        <v/>
      </c>
      <c r="H8" s="9">
        <f>SUMIF('Planning'!$B$2:$B$101,D8,'Planning'!$N$2:$N$101)</f>
        <v/>
      </c>
    </row>
    <row r="9">
      <c r="A9" s="29" t="inlineStr">
        <is>
          <t>Tâches terminées</t>
        </is>
      </c>
      <c r="B9" s="22">
        <f>COUNTIF('Planning'!$K$2:$K$101,"Terminé")</f>
        <v/>
      </c>
    </row>
    <row r="10">
      <c r="A10" s="26" t="inlineStr">
        <is>
          <t>Tâches en cours</t>
        </is>
      </c>
      <c r="B10" s="22">
        <f>COUNTIF('Planning'!$K$2:$K$101,"En cours")</f>
        <v/>
      </c>
    </row>
    <row r="11">
      <c r="A11" s="29" t="inlineStr">
        <is>
          <t>Tâches en retard</t>
        </is>
      </c>
      <c r="B11" s="22">
        <f>COUNTIF('Planning'!$K$2:$K$101,"En retard")</f>
        <v/>
      </c>
    </row>
    <row r="12">
      <c r="A12" s="26" t="inlineStr">
        <is>
          <t>Taux de réalisation</t>
        </is>
      </c>
      <c r="B12" s="20">
        <f>IFERROR(COUNTIF('Planning'!$K$2:$K$101,"Terminé")/COUNTA('Planning'!$A$2:$A$101),0)</f>
        <v/>
      </c>
    </row>
    <row r="15">
      <c r="A15" s="25" t="inlineStr">
        <is>
          <t>Statut</t>
        </is>
      </c>
      <c r="B15" s="25" t="inlineStr">
        <is>
          <t>Nombre de tâches</t>
        </is>
      </c>
      <c r="D15" s="25" t="inlineStr">
        <is>
          <t>Responsable</t>
        </is>
      </c>
      <c r="E15" s="25" t="inlineStr">
        <is>
          <t>Nb tâches</t>
        </is>
      </c>
      <c r="F15" s="25" t="inlineStr">
        <is>
          <t>Avancement moyen</t>
        </is>
      </c>
    </row>
    <row r="16">
      <c r="A16" s="27" t="inlineStr">
        <is>
          <t>Terminé</t>
        </is>
      </c>
      <c r="B16" s="7">
        <f>COUNTIF('Planning'!$K$2:$K$101,A16)</f>
        <v/>
      </c>
      <c r="D16" s="27" t="inlineStr">
        <is>
          <t>Camille</t>
        </is>
      </c>
      <c r="E16" s="7">
        <f>COUNTIF('Planning'!$D$2:$D$101,D16)</f>
        <v/>
      </c>
      <c r="F16" s="28">
        <f>IFERROR(AVERAGEIF('Planning'!$D$2:$D$101,D16,'Planning'!$J$2:$J$101),0)</f>
        <v/>
      </c>
    </row>
    <row r="17">
      <c r="A17" s="30" t="inlineStr">
        <is>
          <t>En cours</t>
        </is>
      </c>
      <c r="B17" s="12">
        <f>COUNTIF('Planning'!$K$2:$K$101,A17)</f>
        <v/>
      </c>
      <c r="D17" s="30" t="inlineStr">
        <is>
          <t>Julien</t>
        </is>
      </c>
      <c r="E17" s="12">
        <f>COUNTIF('Planning'!$D$2:$D$101,D17)</f>
        <v/>
      </c>
      <c r="F17" s="31">
        <f>IFERROR(AVERAGEIF('Planning'!$D$2:$D$101,D17,'Planning'!$J$2:$J$101),0)</f>
        <v/>
      </c>
    </row>
    <row r="18">
      <c r="A18" s="27" t="inlineStr">
        <is>
          <t>En retard</t>
        </is>
      </c>
      <c r="B18" s="7">
        <f>COUNTIF('Planning'!$K$2:$K$101,A18)</f>
        <v/>
      </c>
      <c r="D18" s="27" t="inlineStr">
        <is>
          <t>Émilie</t>
        </is>
      </c>
      <c r="E18" s="7">
        <f>COUNTIF('Planning'!$D$2:$D$101,D18)</f>
        <v/>
      </c>
      <c r="F18" s="28">
        <f>IFERROR(AVERAGEIF('Planning'!$D$2:$D$101,D18,'Planning'!$J$2:$J$101),0)</f>
        <v/>
      </c>
    </row>
    <row r="19">
      <c r="A19" s="30" t="inlineStr">
        <is>
          <t>À venir</t>
        </is>
      </c>
      <c r="B19" s="12">
        <f>COUNTIF('Planning'!$K$2:$K$101,A19)</f>
        <v/>
      </c>
      <c r="D19" s="30" t="inlineStr">
        <is>
          <t>Lucas</t>
        </is>
      </c>
      <c r="E19" s="12">
        <f>COUNTIF('Planning'!$D$2:$D$101,D19)</f>
        <v/>
      </c>
      <c r="F19" s="31">
        <f>IFERROR(AVERAGEIF('Planning'!$D$2:$D$101,D19,'Planning'!$J$2:$J$101),0)</f>
        <v/>
      </c>
    </row>
    <row r="20">
      <c r="D20" s="27" t="inlineStr">
        <is>
          <t>Chloé</t>
        </is>
      </c>
      <c r="E20" s="7">
        <f>COUNTIF('Planning'!$D$2:$D$101,D20)</f>
        <v/>
      </c>
      <c r="F20" s="28">
        <f>IFERROR(AVERAGEIF('Planning'!$D$2:$D$101,D20,'Planning'!$J$2:$J$101),0)</f>
        <v/>
      </c>
    </row>
    <row r="21">
      <c r="D21" s="30" t="inlineStr">
        <is>
          <t>Thomas</t>
        </is>
      </c>
      <c r="E21" s="12">
        <f>COUNTIF('Planning'!$D$2:$D$101,D21)</f>
        <v/>
      </c>
      <c r="F21" s="31">
        <f>IFERROR(AVERAGEIF('Planning'!$D$2:$D$101,D21,'Planning'!$J$2:$J$101),0)</f>
        <v/>
      </c>
    </row>
    <row r="22">
      <c r="D22" s="27" t="inlineStr">
        <is>
          <t>Léa</t>
        </is>
      </c>
      <c r="E22" s="7">
        <f>COUNTIF('Planning'!$D$2:$D$101,D22)</f>
        <v/>
      </c>
      <c r="F22" s="28">
        <f>IFERROR(AVERAGEIF('Planning'!$D$2:$D$101,D22,'Planning'!$J$2:$J$101),0)</f>
        <v/>
      </c>
    </row>
    <row r="23">
      <c r="D23" s="30" t="inlineStr">
        <is>
          <t>Nicolas</t>
        </is>
      </c>
      <c r="E23" s="12">
        <f>COUNTIF('Planning'!$D$2:$D$101,D23)</f>
        <v/>
      </c>
      <c r="F23" s="31">
        <f>IFERROR(AVERAGEIF('Planning'!$D$2:$D$101,D23,'Planning'!$J$2:$J$101),0)</f>
        <v/>
      </c>
    </row>
    <row r="24">
      <c r="D24" s="27" t="inlineStr">
        <is>
          <t>Manon</t>
        </is>
      </c>
      <c r="E24" s="7">
        <f>COUNTIF('Planning'!$D$2:$D$101,D24)</f>
        <v/>
      </c>
      <c r="F24" s="28">
        <f>IFERROR(AVERAGEIF('Planning'!$D$2:$D$101,D24,'Planning'!$J$2:$J$101),0)</f>
        <v/>
      </c>
    </row>
    <row r="25">
      <c r="D25" s="30" t="inlineStr">
        <is>
          <t>Antoine</t>
        </is>
      </c>
      <c r="E25" s="12">
        <f>COUNTIF('Planning'!$D$2:$D$101,D25)</f>
        <v/>
      </c>
      <c r="F25" s="31">
        <f>IFERROR(AVERAGEIF('Planning'!$D$2:$D$101,D25,'Planning'!$J$2:$J$101),0)</f>
        <v/>
      </c>
    </row>
  </sheetData>
  <mergeCells count="1">
    <mergeCell ref="A1:H1"/>
  </mergeCells>
  <conditionalFormatting sqref="B4:B12">
    <cfRule type="cellIs" priority="1" operator="greaterThan" dxfId="2">
      <formula>0</formula>
    </cfRule>
  </conditionalFormatting>
  <conditionalFormatting sqref="B16:B19">
    <cfRule type="cellIs" priority="2" operator="greater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4" customWidth="1" min="3" max="3"/>
    <col width="18" customWidth="1" min="4" max="4"/>
    <col width="15" customWidth="1" min="5" max="5"/>
    <col width="20" customWidth="1" min="6" max="6"/>
    <col width="18" customWidth="1" min="7" max="7"/>
  </cols>
  <sheetData>
    <row r="1">
      <c r="A1" s="23" t="inlineStr">
        <is>
          <t>Paramètres et listes de référence</t>
        </is>
      </c>
      <c r="B1" s="39" t="n"/>
      <c r="C1" s="39" t="n"/>
      <c r="D1" s="39" t="n"/>
      <c r="E1" s="39" t="n"/>
      <c r="F1" s="39" t="n"/>
      <c r="G1" s="40" t="n"/>
    </row>
    <row r="2">
      <c r="A2" s="27" t="inlineStr">
        <is>
          <t>Camille</t>
        </is>
      </c>
      <c r="B2" s="27" t="inlineStr">
        <is>
          <t>Cheffe de projet</t>
        </is>
      </c>
      <c r="D2" s="25" t="inlineStr">
        <is>
          <t>Statuts calculés</t>
        </is>
      </c>
      <c r="E2" s="25" t="inlineStr">
        <is>
          <t>Priorités</t>
        </is>
      </c>
      <c r="F2" s="25" t="inlineStr">
        <is>
          <t>Lots</t>
        </is>
      </c>
      <c r="G2" s="25" t="inlineStr">
        <is>
          <t>Villes</t>
        </is>
      </c>
    </row>
    <row r="3">
      <c r="A3" s="30" t="inlineStr">
        <is>
          <t>Julien</t>
        </is>
      </c>
      <c r="B3" s="30" t="inlineStr">
        <is>
          <t>Consultant métier</t>
        </is>
      </c>
      <c r="D3" s="32" t="inlineStr">
        <is>
          <t>Terminé</t>
        </is>
      </c>
      <c r="E3" s="32" t="inlineStr">
        <is>
          <t>Haute</t>
        </is>
      </c>
      <c r="F3" s="32" t="inlineStr">
        <is>
          <t>Pilotage</t>
        </is>
      </c>
      <c r="G3" s="32" t="inlineStr">
        <is>
          <t>Paris</t>
        </is>
      </c>
    </row>
    <row r="4">
      <c r="A4" s="27" t="inlineStr">
        <is>
          <t>Émilie</t>
        </is>
      </c>
      <c r="B4" s="27" t="inlineStr">
        <is>
          <t>Analyste fonctionnelle</t>
        </is>
      </c>
      <c r="D4" s="32" t="inlineStr">
        <is>
          <t>En cours</t>
        </is>
      </c>
      <c r="E4" s="32" t="inlineStr">
        <is>
          <t>Moyenne</t>
        </is>
      </c>
      <c r="F4" s="32" t="inlineStr">
        <is>
          <t>Conception</t>
        </is>
      </c>
      <c r="G4" s="32" t="inlineStr">
        <is>
          <t>Lyon</t>
        </is>
      </c>
    </row>
    <row r="5">
      <c r="A5" s="30" t="inlineStr">
        <is>
          <t>Lucas</t>
        </is>
      </c>
      <c r="B5" s="30" t="inlineStr">
        <is>
          <t>Achats</t>
        </is>
      </c>
      <c r="D5" s="32" t="inlineStr">
        <is>
          <t>En retard</t>
        </is>
      </c>
      <c r="E5" s="32" t="inlineStr">
        <is>
          <t>Basse</t>
        </is>
      </c>
      <c r="F5" s="32" t="inlineStr">
        <is>
          <t>Choix solution</t>
        </is>
      </c>
      <c r="G5" s="32" t="inlineStr">
        <is>
          <t>Marseille</t>
        </is>
      </c>
    </row>
    <row r="6">
      <c r="A6" s="27" t="inlineStr">
        <is>
          <t>Chloé</t>
        </is>
      </c>
      <c r="B6" s="27" t="inlineStr">
        <is>
          <t>Responsable intégration</t>
        </is>
      </c>
      <c r="D6" s="32" t="inlineStr">
        <is>
          <t>À venir</t>
        </is>
      </c>
      <c r="F6" s="32" t="inlineStr">
        <is>
          <t>Déploiement</t>
        </is>
      </c>
      <c r="G6" s="32" t="inlineStr">
        <is>
          <t>Toulouse</t>
        </is>
      </c>
    </row>
    <row r="7">
      <c r="A7" s="30" t="inlineStr">
        <is>
          <t>Thomas</t>
        </is>
      </c>
      <c r="B7" s="30" t="inlineStr">
        <is>
          <t>Data analyst</t>
        </is>
      </c>
      <c r="F7" s="32" t="inlineStr">
        <is>
          <t>Accompagnement</t>
        </is>
      </c>
      <c r="G7" s="32" t="inlineStr">
        <is>
          <t>Bordeaux</t>
        </is>
      </c>
    </row>
    <row r="8">
      <c r="A8" s="27" t="inlineStr">
        <is>
          <t>Léa</t>
        </is>
      </c>
      <c r="B8" s="27" t="inlineStr">
        <is>
          <t>Référente utilisateurs</t>
        </is>
      </c>
      <c r="G8" s="32" t="inlineStr">
        <is>
          <t>Lille</t>
        </is>
      </c>
    </row>
    <row r="9">
      <c r="A9" s="30" t="inlineStr">
        <is>
          <t>Nicolas</t>
        </is>
      </c>
      <c r="B9" s="30" t="inlineStr">
        <is>
          <t>Formateur</t>
        </is>
      </c>
      <c r="G9" s="32" t="inlineStr">
        <is>
          <t>Nantes</t>
        </is>
      </c>
    </row>
    <row r="10">
      <c r="A10" s="27" t="inlineStr">
        <is>
          <t>Manon</t>
        </is>
      </c>
      <c r="B10" s="27" t="inlineStr">
        <is>
          <t>Responsable production</t>
        </is>
      </c>
      <c r="G10" s="32" t="inlineStr">
        <is>
          <t>Strasbourg</t>
        </is>
      </c>
    </row>
    <row r="11">
      <c r="A11" s="30" t="inlineStr">
        <is>
          <t>Antoine</t>
        </is>
      </c>
      <c r="B11" s="30" t="inlineStr">
        <is>
          <t>Contrôleur budgétaire</t>
        </is>
      </c>
      <c r="G11" s="32" t="inlineStr">
        <is>
          <t>Nice</t>
        </is>
      </c>
    </row>
    <row r="12">
      <c r="G12" s="32" t="inlineStr">
        <is>
          <t>Rennes</t>
        </is>
      </c>
    </row>
    <row r="14">
      <c r="A14" s="33" t="inlineStr">
        <is>
          <t>Consignes de saisie</t>
        </is>
      </c>
      <c r="B14" s="34" t="n"/>
      <c r="C14" s="34" t="n"/>
      <c r="D14" s="34" t="n"/>
      <c r="E14" s="34" t="n"/>
      <c r="F14" s="34" t="n"/>
      <c r="G14" s="34" t="n"/>
    </row>
    <row r="15" ht="30" customHeight="1">
      <c r="A15" s="18" t="inlineStr">
        <is>
          <t>Les cellules jaunes de la feuille Planning sont prévues pour la saisie et la mise à jour.</t>
        </is>
      </c>
    </row>
    <row r="16" ht="30" customHeight="1">
      <c r="A16" s="18" t="inlineStr">
        <is>
          <t>Saisir les dates au format JJ/MM/AAAA, les budgets en euros et l'avancement entre 0 % et 100 %.</t>
        </is>
      </c>
    </row>
    <row r="17" ht="30" customHeight="1">
      <c r="A17" s="18" t="inlineStr">
        <is>
          <t>Le statut, les alertes de délai, les écarts budgétaires et la fonction du responsable sont calculés automatiquement.</t>
        </is>
      </c>
    </row>
    <row r="18" ht="30" customHeight="1">
      <c r="A18" s="18" t="inlineStr">
        <is>
          <t>Les listes de cette feuille peuvent être adaptées aux besoins du projet avant la saisie des nouvelles tâches.</t>
        </is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2" customWidth="1" min="1" max="1"/>
    <col width="78" customWidth="1" min="2" max="2"/>
    <col width="4" customWidth="1" min="3" max="3"/>
    <col width="18" customWidth="1" min="4" max="4"/>
    <col width="18" customWidth="1" min="5" max="5"/>
    <col width="18" customWidth="1" min="6" max="6"/>
  </cols>
  <sheetData>
    <row r="1">
      <c r="A1" s="23" t="inlineStr">
        <is>
          <t>Mode d'emploi — Planning projet</t>
        </is>
      </c>
      <c r="B1" s="39" t="n"/>
      <c r="C1" s="39" t="n"/>
      <c r="D1" s="39" t="n"/>
      <c r="E1" s="39" t="n"/>
      <c r="F1" s="40" t="n"/>
    </row>
    <row r="3">
      <c r="A3" s="25" t="inlineStr">
        <is>
          <t>Feuille</t>
        </is>
      </c>
      <c r="B3" s="25" t="inlineStr">
        <is>
          <t>Utilisation</t>
        </is>
      </c>
    </row>
    <row r="4" ht="48" customHeight="1">
      <c r="A4" s="35" t="inlineStr">
        <is>
          <t>Planning</t>
        </is>
      </c>
      <c r="B4" s="10" t="inlineStr">
        <is>
          <t>Saisir ou mettre à jour les tâches dans les cellules jaunes. Les colonnes de durée, statut, écart, jours restants, alerte et fonction sont calculées automatiquement jusqu'à la ligne 101.</t>
        </is>
      </c>
    </row>
    <row r="5" ht="48" customHeight="1">
      <c r="A5" s="36" t="inlineStr">
        <is>
          <t>Synthèse</t>
        </is>
      </c>
      <c r="B5" s="14" t="inlineStr">
        <is>
          <t>Consulter les indicateurs clés, le suivi budgétaire par lot et les graphiques de répartition. Les tableaux couvrent toutes les lignes opérationnelles de la feuille Planning.</t>
        </is>
      </c>
    </row>
    <row r="6" ht="48" customHeight="1">
      <c r="A6" s="35" t="inlineStr">
        <is>
          <t>Paramètres</t>
        </is>
      </c>
      <c r="B6" s="10" t="inlineStr">
        <is>
          <t>Mettre à jour les responsables, les rôles et les listes de référence si l'organisation du projet évolue.</t>
        </is>
      </c>
    </row>
    <row r="7" ht="48" customHeight="1">
      <c r="A7" s="36" t="inlineStr">
        <is>
          <t>Bonnes pratiques</t>
        </is>
      </c>
      <c r="B7" s="14" t="inlineStr">
        <is>
          <t>Renseigner une date fin réelle pour les tâches terminées, actualiser les dépenses engagées régulièrement et traiter en priorité les lignes affichant une alerte délai.</t>
        </is>
      </c>
    </row>
    <row r="10">
      <c r="A10" s="37" t="inlineStr">
        <is>
          <t>Rappel</t>
        </is>
      </c>
      <c r="B10" s="38" t="n"/>
      <c r="C10" s="38" t="n"/>
      <c r="D10" s="38" t="n"/>
      <c r="E10" s="38" t="n"/>
      <c r="F10" s="38" t="n"/>
    </row>
    <row r="11" ht="34" customHeight="1">
      <c r="A11" s="18" t="inlineStr">
        <is>
          <t>Les indicateurs et graphiques sont recalculés lors de l'ouverture du fichier dans Excel ou LibreOffice.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2026-09-07T07:46:31Z</dcterms:created>
  <dcterms:modified xmlns:dcterms="http://purl.org/dc/terms/" xmlns:xsi="http://www.w3.org/2001/XMLSchema-instance" xsi:type="dcterms:W3CDTF">2026-09-07T07:46:31Z</dcterms:modified>
</cp:coreProperties>
</file>