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ning" sheetId="1" state="visible" r:id="rId1"/>
    <sheet xmlns:r="http://schemas.openxmlformats.org/officeDocument/2006/relationships" name="Tableau de bord" sheetId="2" state="visible" r:id="rId2"/>
    <sheet xmlns:r="http://schemas.openxmlformats.org/officeDocument/2006/relationships" name="Mode d'emplo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JJ/MM/AAAA"/>
  </numFmts>
  <fonts count="6">
    <font>
      <name val="Calibri"/>
      <family val="2"/>
      <color theme="1"/>
      <sz val="11"/>
      <scheme val="minor"/>
    </font>
    <font>
      <name val="Calibri"/>
      <b val="1"/>
      <color rgb="00E11D48"/>
      <sz val="16"/>
    </font>
    <font>
      <name val="Calibri"/>
      <b val="1"/>
      <color rgb="00FFFFFF"/>
      <sz val="11"/>
    </font>
    <font>
      <name val="Calibri"/>
      <color rgb="001F2937"/>
      <sz val="10.5"/>
    </font>
    <font>
      <name val="Calibri"/>
      <b val="1"/>
      <color rgb="001F2937"/>
      <sz val="10.5"/>
    </font>
    <font>
      <name val="Calibri"/>
      <b val="1"/>
      <color rgb="0016A34A"/>
      <sz val="10.5"/>
    </font>
  </fonts>
  <fills count="8">
    <fill>
      <patternFill/>
    </fill>
    <fill>
      <patternFill patternType="gray125"/>
    </fill>
    <fill>
      <patternFill patternType="solid">
        <fgColor rgb="00E11D48"/>
      </patternFill>
    </fill>
    <fill>
      <patternFill patternType="solid">
        <fgColor rgb="00FFFBEB"/>
      </patternFill>
    </fill>
    <fill>
      <patternFill patternType="solid">
        <fgColor rgb="00FDF0F3"/>
      </patternFill>
    </fill>
    <fill>
      <patternFill patternType="solid">
        <fgColor rgb="00FFFFFF"/>
      </patternFill>
    </fill>
    <fill>
      <patternFill patternType="solid">
        <fgColor rgb="000891B2"/>
      </patternFill>
    </fill>
    <fill>
      <patternFill patternType="solid">
        <fgColor rgb="00BE123C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165" fontId="3" fillId="4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9" fontId="3" fillId="3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65" fontId="3" fillId="5" borderId="1" applyAlignment="1" pivotButton="0" quotePrefix="0" xfId="0">
      <alignment horizontal="center" vertical="center" wrapText="1"/>
    </xf>
    <xf numFmtId="0" fontId="0" fillId="6" borderId="1" pivotButton="0" quotePrefix="0" xfId="0"/>
    <xf numFmtId="0" fontId="2" fillId="6" borderId="1" pivotButton="0" quotePrefix="0" xfId="0"/>
    <xf numFmtId="0" fontId="2" fillId="6" borderId="1" applyAlignment="1" pivotButton="0" quotePrefix="0" xfId="0">
      <alignment horizontal="center" vertical="center" wrapText="1"/>
    </xf>
    <xf numFmtId="9" fontId="2" fillId="6" borderId="1" applyAlignment="1" pivotButton="0" quotePrefix="0" xfId="0">
      <alignment horizontal="center" vertical="center" wrapText="1"/>
    </xf>
    <xf numFmtId="0" fontId="2" fillId="7" borderId="0" pivotButton="0" quotePrefix="0" xfId="0"/>
    <xf numFmtId="0" fontId="0" fillId="7" borderId="0" pivotButton="0" quotePrefix="0" xfId="0"/>
    <xf numFmtId="0" fontId="4" fillId="4" borderId="1" pivotButton="0" quotePrefix="0" xfId="0"/>
    <xf numFmtId="0" fontId="5" fillId="4" borderId="1" applyAlignment="1" pivotButton="0" quotePrefix="0" xfId="0">
      <alignment horizontal="center" vertical="center" wrapText="1"/>
    </xf>
    <xf numFmtId="0" fontId="3" fillId="4" borderId="1" pivotButton="0" quotePrefix="0" xfId="0"/>
    <xf numFmtId="0" fontId="4" fillId="5" borderId="1" pivotButton="0" quotePrefix="0" xfId="0"/>
    <xf numFmtId="0" fontId="5" fillId="5" borderId="1" applyAlignment="1" pivotButton="0" quotePrefix="0" xfId="0">
      <alignment horizontal="center" vertical="center" wrapText="1"/>
    </xf>
    <xf numFmtId="0" fontId="3" fillId="5" borderId="1" pivotButton="0" quotePrefix="0" xfId="0"/>
    <xf numFmtId="9" fontId="5" fillId="5" borderId="1" applyAlignment="1" pivotButton="0" quotePrefix="0" xfId="0">
      <alignment horizontal="center" vertical="center" wrapText="1"/>
    </xf>
    <xf numFmtId="1" fontId="5" fillId="4" borderId="1" applyAlignment="1" pivotButton="0" quotePrefix="0" xfId="0">
      <alignment horizontal="center" vertical="center" wrapText="1"/>
    </xf>
    <xf numFmtId="1" fontId="5" fillId="5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4">
    <dxf>
      <font>
        <b val="1"/>
        <color rgb="00FFFFFF"/>
      </font>
      <fill>
        <patternFill patternType="solid">
          <fgColor rgb="0016A34A"/>
        </patternFill>
      </fill>
    </dxf>
    <dxf>
      <font>
        <b val="1"/>
        <color rgb="00FFFFFF"/>
      </font>
      <fill>
        <patternFill patternType="solid">
          <fgColor rgb="00DC2626"/>
        </patternFill>
      </fill>
    </dxf>
    <dxf>
      <font>
        <b val="1"/>
        <color rgb="00FFFFFF"/>
      </font>
      <fill>
        <patternFill patternType="solid">
          <fgColor rgb="00F59E0B"/>
        </patternFill>
      </fill>
    </dxf>
    <dxf>
      <font>
        <b val="1"/>
        <color rgb="00FFFFFF"/>
      </font>
      <fill>
        <patternFill patternType="solid">
          <fgColor rgb="009CA3AF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tâches par statut</a:t>
            </a:r>
          </a:p>
        </rich>
      </tx>
    </title>
    <plotArea>
      <pieChart>
        <varyColors val="1"/>
        <ser>
          <idx val="0"/>
          <order val="0"/>
          <tx>
            <strRef>
              <f>'Tableau de bord'!E3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'Tableau de bord'!$D$4:$D$7</f>
            </numRef>
          </cat>
          <val>
            <numRef>
              <f>'Tableau de bord'!$E$4:$E$7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Heures estimées vs réalisées par responsable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'Tableau de bord'!E10</f>
            </strRef>
          </tx>
          <spPr>
            <a:solidFill xmlns:a="http://schemas.openxmlformats.org/drawingml/2006/main">
              <a:srgbClr val="0891B2"/>
            </a:solidFill>
            <a:ln xmlns:a="http://schemas.openxmlformats.org/drawingml/2006/main">
              <a:prstDash val="solid"/>
            </a:ln>
          </spPr>
          <cat>
            <numRef>
              <f>'Tableau de bord'!$D$11:$D$20</f>
            </numRef>
          </cat>
          <val>
            <numRef>
              <f>'Tableau de bord'!$E$11:$E$20</f>
            </numRef>
          </val>
        </ser>
        <ser>
          <idx val="1"/>
          <order val="1"/>
          <tx>
            <strRef>
              <f>'Tableau de bord'!F10</f>
            </strRef>
          </tx>
          <spPr>
            <a:solidFill xmlns:a="http://schemas.openxmlformats.org/drawingml/2006/main">
              <a:srgbClr val="E11D48"/>
            </a:solidFill>
            <a:ln xmlns:a="http://schemas.openxmlformats.org/drawingml/2006/main">
              <a:prstDash val="solid"/>
            </a:ln>
          </spPr>
          <cat>
            <numRef>
              <f>'Tableau de bord'!$D$11:$D$20</f>
            </numRef>
          </cat>
          <val>
            <numRef>
              <f>'Tableau de bord'!$F$11:$F$20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Responsable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Heures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7</col>
      <colOff>0</colOff>
      <row>2</row>
      <rowOff>0</rowOff>
    </from>
    <ext cx="46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20</row>
      <rowOff>0</rowOff>
    </from>
    <ext cx="61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28" customWidth="1" min="2" max="2"/>
    <col width="15" customWidth="1" min="3" max="3"/>
    <col width="18" customWidth="1" min="4" max="4"/>
    <col width="13" customWidth="1" min="5" max="5"/>
    <col width="13" customWidth="1" min="6" max="6"/>
    <col width="12" customWidth="1" min="7" max="7"/>
    <col width="11" customWidth="1" min="8" max="8"/>
    <col width="12" customWidth="1" min="9" max="9"/>
    <col width="13" customWidth="1" min="10" max="10"/>
    <col width="14" customWidth="1" min="11" max="11"/>
    <col width="15" customWidth="1" min="12" max="12"/>
    <col width="10" customWidth="1" min="13" max="13"/>
    <col width="13" customWidth="1" min="14" max="14"/>
  </cols>
  <sheetData>
    <row r="1" ht="28" customHeight="1">
      <c r="A1" s="1" t="inlineStr">
        <is>
          <t>PLANNING D'AGENDA — SUIVI DES TÂCHES 2026</t>
        </is>
      </c>
    </row>
    <row r="2" ht="32" customHeight="1">
      <c r="A2" s="2" t="inlineStr">
        <is>
          <t>ID</t>
        </is>
      </c>
      <c r="B2" s="2" t="inlineStr">
        <is>
          <t>Tâche</t>
        </is>
      </c>
      <c r="C2" s="2" t="inlineStr">
        <is>
          <t>Catégorie</t>
        </is>
      </c>
      <c r="D2" s="2" t="inlineStr">
        <is>
          <t>Responsable</t>
        </is>
      </c>
      <c r="E2" s="2" t="inlineStr">
        <is>
          <t>Date début</t>
        </is>
      </c>
      <c r="F2" s="2" t="inlineStr">
        <is>
          <t>Date fin</t>
        </is>
      </c>
      <c r="G2" s="2" t="inlineStr">
        <is>
          <t>Durée (jours)</t>
        </is>
      </c>
      <c r="H2" s="2" t="inlineStr">
        <is>
          <t>Priorité</t>
        </is>
      </c>
      <c r="I2" s="2" t="inlineStr">
        <is>
          <t>Statut</t>
        </is>
      </c>
      <c r="J2" s="2" t="inlineStr">
        <is>
          <t>Avancement (%)</t>
        </is>
      </c>
      <c r="K2" s="2" t="inlineStr">
        <is>
          <t>Heures estimées</t>
        </is>
      </c>
      <c r="L2" s="2" t="inlineStr">
        <is>
          <t>Heures réalisées</t>
        </is>
      </c>
      <c r="M2" s="2" t="inlineStr">
        <is>
          <t>Écart (h)</t>
        </is>
      </c>
      <c r="N2" s="2" t="inlineStr">
        <is>
          <t>Alerte retard</t>
        </is>
      </c>
    </row>
    <row r="3">
      <c r="A3" s="3" t="n">
        <v>1</v>
      </c>
      <c r="B3" s="4" t="inlineStr">
        <is>
          <t>Rédaction cahier des charges</t>
        </is>
      </c>
      <c r="C3" s="4" t="inlineStr">
        <is>
          <t>Administratif</t>
        </is>
      </c>
      <c r="D3" s="4" t="inlineStr">
        <is>
          <t>Camille Dubois</t>
        </is>
      </c>
      <c r="E3" s="5" t="n">
        <v>46266</v>
      </c>
      <c r="F3" s="5" t="n">
        <v>46270</v>
      </c>
      <c r="G3" s="3">
        <f>F3-E3+1</f>
        <v/>
      </c>
      <c r="H3" s="6" t="inlineStr">
        <is>
          <t>Haute</t>
        </is>
      </c>
      <c r="I3" s="6" t="inlineStr">
        <is>
          <t>Terminé</t>
        </is>
      </c>
      <c r="J3" s="7" t="n">
        <v>1</v>
      </c>
      <c r="K3" s="3" t="n">
        <v>20</v>
      </c>
      <c r="L3" s="3" t="n">
        <v>21</v>
      </c>
      <c r="M3" s="3">
        <f>L3-K3</f>
        <v/>
      </c>
      <c r="N3" s="3">
        <f>IF(AND(I3&lt;&gt;"Terminé",F3&lt;TODAY()),"Oui","Non")</f>
        <v/>
      </c>
    </row>
    <row r="4">
      <c r="A4" s="8" t="n">
        <v>2</v>
      </c>
      <c r="B4" s="9" t="inlineStr">
        <is>
          <t>Réunion kickoff client</t>
        </is>
      </c>
      <c r="C4" s="9" t="inlineStr">
        <is>
          <t>Réunion</t>
        </is>
      </c>
      <c r="D4" s="9" t="inlineStr">
        <is>
          <t>Julien Marchand</t>
        </is>
      </c>
      <c r="E4" s="10" t="n">
        <v>46268</v>
      </c>
      <c r="F4" s="10" t="n">
        <v>46268</v>
      </c>
      <c r="G4" s="8">
        <f>F4-E4+1</f>
        <v/>
      </c>
      <c r="H4" s="6" t="inlineStr">
        <is>
          <t>Haute</t>
        </is>
      </c>
      <c r="I4" s="6" t="inlineStr">
        <is>
          <t>Terminé</t>
        </is>
      </c>
      <c r="J4" s="7" t="n">
        <v>1</v>
      </c>
      <c r="K4" s="8" t="n">
        <v>4</v>
      </c>
      <c r="L4" s="8" t="n">
        <v>4</v>
      </c>
      <c r="M4" s="8">
        <f>L4-K4</f>
        <v/>
      </c>
      <c r="N4" s="8">
        <f>IF(AND(I4&lt;&gt;"Terminé",F4&lt;TODAY()),"Oui","Non")</f>
        <v/>
      </c>
    </row>
    <row r="5">
      <c r="A5" s="3" t="n">
        <v>3</v>
      </c>
      <c r="B5" s="4" t="inlineStr">
        <is>
          <t>Maquettes UI</t>
        </is>
      </c>
      <c r="C5" s="4" t="inlineStr">
        <is>
          <t>Conception</t>
        </is>
      </c>
      <c r="D5" s="4" t="inlineStr">
        <is>
          <t>Émilie Rousseau</t>
        </is>
      </c>
      <c r="E5" s="5" t="n">
        <v>46271</v>
      </c>
      <c r="F5" s="5" t="n">
        <v>46280</v>
      </c>
      <c r="G5" s="3">
        <f>F5-E5+1</f>
        <v/>
      </c>
      <c r="H5" s="6" t="inlineStr">
        <is>
          <t>Moyenne</t>
        </is>
      </c>
      <c r="I5" s="6" t="inlineStr">
        <is>
          <t>En cours</t>
        </is>
      </c>
      <c r="J5" s="7" t="n">
        <v>0.7</v>
      </c>
      <c r="K5" s="3" t="n">
        <v>40</v>
      </c>
      <c r="L5" s="3" t="n">
        <v>30</v>
      </c>
      <c r="M5" s="3">
        <f>L5-K5</f>
        <v/>
      </c>
      <c r="N5" s="3">
        <f>IF(AND(I5&lt;&gt;"Terminé",F5&lt;TODAY()),"Oui","Non")</f>
        <v/>
      </c>
    </row>
    <row r="6">
      <c r="A6" s="8" t="n">
        <v>4</v>
      </c>
      <c r="B6" s="9" t="inlineStr">
        <is>
          <t>Développement module A</t>
        </is>
      </c>
      <c r="C6" s="9" t="inlineStr">
        <is>
          <t>Développement</t>
        </is>
      </c>
      <c r="D6" s="9" t="inlineStr">
        <is>
          <t>Lucas Bernard</t>
        </is>
      </c>
      <c r="E6" s="10" t="n">
        <v>46275</v>
      </c>
      <c r="F6" s="10" t="n">
        <v>46290</v>
      </c>
      <c r="G6" s="8">
        <f>F6-E6+1</f>
        <v/>
      </c>
      <c r="H6" s="6" t="inlineStr">
        <is>
          <t>Haute</t>
        </is>
      </c>
      <c r="I6" s="6" t="inlineStr">
        <is>
          <t>En cours</t>
        </is>
      </c>
      <c r="J6" s="7" t="n">
        <v>0.5</v>
      </c>
      <c r="K6" s="8" t="n">
        <v>60</v>
      </c>
      <c r="L6" s="8" t="n">
        <v>32</v>
      </c>
      <c r="M6" s="8">
        <f>L6-K6</f>
        <v/>
      </c>
      <c r="N6" s="8">
        <f>IF(AND(I6&lt;&gt;"Terminé",F6&lt;TODAY()),"Oui","Non")</f>
        <v/>
      </c>
    </row>
    <row r="7">
      <c r="A7" s="3" t="n">
        <v>5</v>
      </c>
      <c r="B7" s="4" t="inlineStr">
        <is>
          <t>Développement module B</t>
        </is>
      </c>
      <c r="C7" s="4" t="inlineStr">
        <is>
          <t>Développement</t>
        </is>
      </c>
      <c r="D7" s="4" t="inlineStr">
        <is>
          <t>Chloé Petit</t>
        </is>
      </c>
      <c r="E7" s="5" t="n">
        <v>46280</v>
      </c>
      <c r="F7" s="5" t="n">
        <v>46297</v>
      </c>
      <c r="G7" s="3">
        <f>F7-E7+1</f>
        <v/>
      </c>
      <c r="H7" s="6" t="inlineStr">
        <is>
          <t>Haute</t>
        </is>
      </c>
      <c r="I7" s="6" t="inlineStr">
        <is>
          <t>À faire</t>
        </is>
      </c>
      <c r="J7" s="7" t="n">
        <v>0</v>
      </c>
      <c r="K7" s="3" t="n">
        <v>55</v>
      </c>
      <c r="L7" s="3" t="n">
        <v>0</v>
      </c>
      <c r="M7" s="3">
        <f>L7-K7</f>
        <v/>
      </c>
      <c r="N7" s="3">
        <f>IF(AND(I7&lt;&gt;"Terminé",F7&lt;TODAY()),"Oui","Non")</f>
        <v/>
      </c>
    </row>
    <row r="8">
      <c r="A8" s="8" t="n">
        <v>6</v>
      </c>
      <c r="B8" s="9" t="inlineStr">
        <is>
          <t>Tests unitaires</t>
        </is>
      </c>
      <c r="C8" s="9" t="inlineStr">
        <is>
          <t>Qualité</t>
        </is>
      </c>
      <c r="D8" s="9" t="inlineStr">
        <is>
          <t>Thomas Lefevre</t>
        </is>
      </c>
      <c r="E8" s="10" t="n">
        <v>46293</v>
      </c>
      <c r="F8" s="10" t="n">
        <v>46300</v>
      </c>
      <c r="G8" s="8">
        <f>F8-E8+1</f>
        <v/>
      </c>
      <c r="H8" s="6" t="inlineStr">
        <is>
          <t>Moyenne</t>
        </is>
      </c>
      <c r="I8" s="6" t="inlineStr">
        <is>
          <t>À faire</t>
        </is>
      </c>
      <c r="J8" s="7" t="n">
        <v>0</v>
      </c>
      <c r="K8" s="8" t="n">
        <v>25</v>
      </c>
      <c r="L8" s="8" t="n">
        <v>0</v>
      </c>
      <c r="M8" s="8">
        <f>L8-K8</f>
        <v/>
      </c>
      <c r="N8" s="8">
        <f>IF(AND(I8&lt;&gt;"Terminé",F8&lt;TODAY()),"Oui","Non")</f>
        <v/>
      </c>
    </row>
    <row r="9">
      <c r="A9" s="3" t="n">
        <v>7</v>
      </c>
      <c r="B9" s="4" t="inlineStr">
        <is>
          <t>Formation équipe support</t>
        </is>
      </c>
      <c r="C9" s="4" t="inlineStr">
        <is>
          <t>Formation</t>
        </is>
      </c>
      <c r="D9" s="4" t="inlineStr">
        <is>
          <t>Léa Fontaine</t>
        </is>
      </c>
      <c r="E9" s="5" t="n">
        <v>46285</v>
      </c>
      <c r="F9" s="5" t="n">
        <v>46287</v>
      </c>
      <c r="G9" s="3">
        <f>F9-E9+1</f>
        <v/>
      </c>
      <c r="H9" s="6" t="inlineStr">
        <is>
          <t>Basse</t>
        </is>
      </c>
      <c r="I9" s="6" t="inlineStr">
        <is>
          <t>En retard</t>
        </is>
      </c>
      <c r="J9" s="7" t="n">
        <v>0.3</v>
      </c>
      <c r="K9" s="3" t="n">
        <v>12</v>
      </c>
      <c r="L9" s="3" t="n">
        <v>5</v>
      </c>
      <c r="M9" s="3">
        <f>L9-K9</f>
        <v/>
      </c>
      <c r="N9" s="3">
        <f>IF(AND(I9&lt;&gt;"Terminé",F9&lt;TODAY()),"Oui","Non")</f>
        <v/>
      </c>
    </row>
    <row r="10">
      <c r="A10" s="8" t="n">
        <v>8</v>
      </c>
      <c r="B10" s="9" t="inlineStr">
        <is>
          <t>Rédaction documentation</t>
        </is>
      </c>
      <c r="C10" s="9" t="inlineStr">
        <is>
          <t>Administratif</t>
        </is>
      </c>
      <c r="D10" s="9" t="inlineStr">
        <is>
          <t>Nicolas Girard</t>
        </is>
      </c>
      <c r="E10" s="10" t="n">
        <v>46283</v>
      </c>
      <c r="F10" s="10" t="n">
        <v>46294</v>
      </c>
      <c r="G10" s="8">
        <f>F10-E10+1</f>
        <v/>
      </c>
      <c r="H10" s="6" t="inlineStr">
        <is>
          <t>Basse</t>
        </is>
      </c>
      <c r="I10" s="6" t="inlineStr">
        <is>
          <t>En cours</t>
        </is>
      </c>
      <c r="J10" s="7" t="n">
        <v>0.6</v>
      </c>
      <c r="K10" s="8" t="n">
        <v>18</v>
      </c>
      <c r="L10" s="8" t="n">
        <v>10</v>
      </c>
      <c r="M10" s="8">
        <f>L10-K10</f>
        <v/>
      </c>
      <c r="N10" s="8">
        <f>IF(AND(I10&lt;&gt;"Terminé",F10&lt;TODAY()),"Oui","Non")</f>
        <v/>
      </c>
    </row>
    <row r="11">
      <c r="A11" s="3" t="n">
        <v>9</v>
      </c>
      <c r="B11" s="4" t="inlineStr">
        <is>
          <t>Recette client</t>
        </is>
      </c>
      <c r="C11" s="4" t="inlineStr">
        <is>
          <t>Qualité</t>
        </is>
      </c>
      <c r="D11" s="4" t="inlineStr">
        <is>
          <t>Manon Faure</t>
        </is>
      </c>
      <c r="E11" s="5" t="n">
        <v>46301</v>
      </c>
      <c r="F11" s="5" t="n">
        <v>46305</v>
      </c>
      <c r="G11" s="3">
        <f>F11-E11+1</f>
        <v/>
      </c>
      <c r="H11" s="6" t="inlineStr">
        <is>
          <t>Haute</t>
        </is>
      </c>
      <c r="I11" s="6" t="inlineStr">
        <is>
          <t>À faire</t>
        </is>
      </c>
      <c r="J11" s="7" t="n">
        <v>0</v>
      </c>
      <c r="K11" s="3" t="n">
        <v>15</v>
      </c>
      <c r="L11" s="3" t="n">
        <v>0</v>
      </c>
      <c r="M11" s="3">
        <f>L11-K11</f>
        <v/>
      </c>
      <c r="N11" s="3">
        <f>IF(AND(I11&lt;&gt;"Terminé",F11&lt;TODAY()),"Oui","Non")</f>
        <v/>
      </c>
    </row>
    <row r="12">
      <c r="A12" s="8" t="n">
        <v>10</v>
      </c>
      <c r="B12" s="9" t="inlineStr">
        <is>
          <t>Mise en production</t>
        </is>
      </c>
      <c r="C12" s="9" t="inlineStr">
        <is>
          <t>Déploiement</t>
        </is>
      </c>
      <c r="D12" s="9" t="inlineStr">
        <is>
          <t>Antoine Roy</t>
        </is>
      </c>
      <c r="E12" s="10" t="n">
        <v>46307</v>
      </c>
      <c r="F12" s="10" t="n">
        <v>46308</v>
      </c>
      <c r="G12" s="8">
        <f>F12-E12+1</f>
        <v/>
      </c>
      <c r="H12" s="6" t="inlineStr">
        <is>
          <t>Haute</t>
        </is>
      </c>
      <c r="I12" s="6" t="inlineStr">
        <is>
          <t>À faire</t>
        </is>
      </c>
      <c r="J12" s="7" t="n">
        <v>0</v>
      </c>
      <c r="K12" s="8" t="n">
        <v>10</v>
      </c>
      <c r="L12" s="8" t="n">
        <v>0</v>
      </c>
      <c r="M12" s="8">
        <f>L12-K12</f>
        <v/>
      </c>
      <c r="N12" s="8">
        <f>IF(AND(I12&lt;&gt;"Terminé",F12&lt;TODAY()),"Oui","Non")</f>
        <v/>
      </c>
    </row>
    <row r="13">
      <c r="A13" s="11" t="n"/>
      <c r="B13" s="12" t="inlineStr">
        <is>
          <t>TOTAUX / MOYENNE</t>
        </is>
      </c>
      <c r="C13" s="11" t="n"/>
      <c r="D13" s="11" t="n"/>
      <c r="E13" s="11" t="n"/>
      <c r="F13" s="11" t="n"/>
      <c r="G13" s="13">
        <f>SUM(G3:G12)</f>
        <v/>
      </c>
      <c r="H13" s="11" t="n"/>
      <c r="I13" s="11" t="n"/>
      <c r="J13" s="14">
        <f>AVERAGE(J3:J12)</f>
        <v/>
      </c>
      <c r="K13" s="13">
        <f>SUM(K3:K12)</f>
        <v/>
      </c>
      <c r="L13" s="13">
        <f>SUM(L3:L12)</f>
        <v/>
      </c>
      <c r="M13" s="13">
        <f>SUM(M3:M12)</f>
        <v/>
      </c>
      <c r="N13" s="11" t="n"/>
    </row>
  </sheetData>
  <mergeCells count="1">
    <mergeCell ref="A1:N1"/>
  </mergeCells>
  <conditionalFormatting sqref="I3:I12">
    <cfRule type="expression" priority="1" dxfId="0" stopIfTrue="1">
      <formula>I3="Terminé"</formula>
    </cfRule>
    <cfRule type="expression" priority="2" dxfId="1" stopIfTrue="1">
      <formula>I3="En retard"</formula>
    </cfRule>
    <cfRule type="expression" priority="3" dxfId="2" stopIfTrue="1">
      <formula>I3="En cours"</formula>
    </cfRule>
    <cfRule type="expression" priority="4" dxfId="3" stopIfTrue="1">
      <formula>I3="À faire"</formula>
    </cfRule>
  </conditionalFormatting>
  <conditionalFormatting sqref="N3:N12">
    <cfRule type="expression" priority="5" dxfId="1" stopIfTrue="1">
      <formula>N3="Oui"</formula>
    </cfRule>
  </conditionalFormatting>
  <conditionalFormatting sqref="H3:H12">
    <cfRule type="expression" priority="6" dxfId="1" stopIfTrue="1">
      <formula>H3="Haute"</formula>
    </cfRule>
  </conditionalFormatting>
  <dataValidations count="2">
    <dataValidation sqref="H3:H12" showErrorMessage="1" showInputMessage="1" allowBlank="1" type="list">
      <formula1>"Haute,Moyenne,Basse"</formula1>
    </dataValidation>
    <dataValidation sqref="I3:I12" showErrorMessage="1" showInputMessage="1" allowBlank="1" type="list">
      <formula1>"À faire,En cours,Terminé,En retard"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4" customWidth="1" min="3" max="3"/>
    <col width="18" customWidth="1" min="4" max="4"/>
    <col width="18" customWidth="1" min="5" max="5"/>
    <col width="18" customWidth="1" min="6" max="6"/>
  </cols>
  <sheetData>
    <row r="1" ht="28" customHeight="1">
      <c r="A1" s="1" t="inlineStr">
        <is>
          <t>TABLEAU DE BORD — PLANNING 2026</t>
        </is>
      </c>
    </row>
    <row r="3">
      <c r="A3" s="15" t="inlineStr">
        <is>
          <t>INDICATEURS CLÉS</t>
        </is>
      </c>
      <c r="B3" s="16" t="n"/>
      <c r="D3" s="15" t="inlineStr">
        <is>
          <t>Statut</t>
        </is>
      </c>
      <c r="E3" s="15" t="inlineStr">
        <is>
          <t>Nombre</t>
        </is>
      </c>
    </row>
    <row r="4">
      <c r="A4" s="17" t="inlineStr">
        <is>
          <t>Nombre total de tâches</t>
        </is>
      </c>
      <c r="B4" s="18">
        <f>COUNTA(Planning!A3:A12)</f>
        <v/>
      </c>
      <c r="D4" s="19" t="inlineStr">
        <is>
          <t>À faire</t>
        </is>
      </c>
      <c r="E4" s="3">
        <f>COUNTIF(Planning!I3:I12,D4)</f>
        <v/>
      </c>
    </row>
    <row r="5">
      <c r="A5" s="20" t="inlineStr">
        <is>
          <t>Tâches terminées</t>
        </is>
      </c>
      <c r="B5" s="21">
        <f>COUNTIF(Planning!I3:I12,"Terminé")</f>
        <v/>
      </c>
      <c r="D5" s="22" t="inlineStr">
        <is>
          <t>En cours</t>
        </is>
      </c>
      <c r="E5" s="8">
        <f>COUNTIF(Planning!I3:I12,D5)</f>
        <v/>
      </c>
    </row>
    <row r="6">
      <c r="A6" s="17" t="inlineStr">
        <is>
          <t>Tâches en retard</t>
        </is>
      </c>
      <c r="B6" s="18">
        <f>COUNTIF(Planning!I3:I12,"En retard")</f>
        <v/>
      </c>
      <c r="D6" s="19" t="inlineStr">
        <is>
          <t>Terminé</t>
        </is>
      </c>
      <c r="E6" s="3">
        <f>COUNTIF(Planning!I3:I12,D6)</f>
        <v/>
      </c>
    </row>
    <row r="7">
      <c r="A7" s="20" t="inlineStr">
        <is>
          <t>Avancement moyen</t>
        </is>
      </c>
      <c r="B7" s="23">
        <f>AVERAGE(Planning!J3:J12)</f>
        <v/>
      </c>
      <c r="D7" s="22" t="inlineStr">
        <is>
          <t>En retard</t>
        </is>
      </c>
      <c r="E7" s="8">
        <f>COUNTIF(Planning!I3:I12,D7)</f>
        <v/>
      </c>
    </row>
    <row r="8">
      <c r="A8" s="17" t="inlineStr">
        <is>
          <t>Heures estimées totales</t>
        </is>
      </c>
      <c r="B8" s="24">
        <f>SUM(Planning!K3:K12)</f>
        <v/>
      </c>
    </row>
    <row r="9">
      <c r="A9" s="20" t="inlineStr">
        <is>
          <t>Heures réalisées totales</t>
        </is>
      </c>
      <c r="B9" s="25">
        <f>SUM(Planning!L3:L12)</f>
        <v/>
      </c>
    </row>
    <row r="10">
      <c r="D10" s="15" t="inlineStr">
        <is>
          <t>Responsable</t>
        </is>
      </c>
      <c r="E10" s="15" t="inlineStr">
        <is>
          <t>H. estimées</t>
        </is>
      </c>
      <c r="F10" s="15" t="inlineStr">
        <is>
          <t>H. réalisées</t>
        </is>
      </c>
    </row>
    <row r="11">
      <c r="D11" s="19" t="inlineStr">
        <is>
          <t>Camille Dubois</t>
        </is>
      </c>
      <c r="E11" s="3">
        <f>SUMIF(Planning!D$3:D$12,D11,Planning!K$3:K$12)</f>
        <v/>
      </c>
      <c r="F11" s="3">
        <f>SUMIF(Planning!D$3:D$12,D11,Planning!L$3:L$12)</f>
        <v/>
      </c>
    </row>
    <row r="12">
      <c r="D12" s="22" t="inlineStr">
        <is>
          <t>Julien Marchand</t>
        </is>
      </c>
      <c r="E12" s="8">
        <f>SUMIF(Planning!D$3:D$12,D12,Planning!K$3:K$12)</f>
        <v/>
      </c>
      <c r="F12" s="8">
        <f>SUMIF(Planning!D$3:D$12,D12,Planning!L$3:L$12)</f>
        <v/>
      </c>
    </row>
    <row r="13">
      <c r="D13" s="19" t="inlineStr">
        <is>
          <t>Émilie Rousseau</t>
        </is>
      </c>
      <c r="E13" s="3">
        <f>SUMIF(Planning!D$3:D$12,D13,Planning!K$3:K$12)</f>
        <v/>
      </c>
      <c r="F13" s="3">
        <f>SUMIF(Planning!D$3:D$12,D13,Planning!L$3:L$12)</f>
        <v/>
      </c>
    </row>
    <row r="14">
      <c r="D14" s="22" t="inlineStr">
        <is>
          <t>Lucas Bernard</t>
        </is>
      </c>
      <c r="E14" s="8">
        <f>SUMIF(Planning!D$3:D$12,D14,Planning!K$3:K$12)</f>
        <v/>
      </c>
      <c r="F14" s="8">
        <f>SUMIF(Planning!D$3:D$12,D14,Planning!L$3:L$12)</f>
        <v/>
      </c>
    </row>
    <row r="15">
      <c r="D15" s="19" t="inlineStr">
        <is>
          <t>Chloé Petit</t>
        </is>
      </c>
      <c r="E15" s="3">
        <f>SUMIF(Planning!D$3:D$12,D15,Planning!K$3:K$12)</f>
        <v/>
      </c>
      <c r="F15" s="3">
        <f>SUMIF(Planning!D$3:D$12,D15,Planning!L$3:L$12)</f>
        <v/>
      </c>
    </row>
    <row r="16">
      <c r="D16" s="22" t="inlineStr">
        <is>
          <t>Thomas Lefevre</t>
        </is>
      </c>
      <c r="E16" s="8">
        <f>SUMIF(Planning!D$3:D$12,D16,Planning!K$3:K$12)</f>
        <v/>
      </c>
      <c r="F16" s="8">
        <f>SUMIF(Planning!D$3:D$12,D16,Planning!L$3:L$12)</f>
        <v/>
      </c>
    </row>
    <row r="17">
      <c r="D17" s="19" t="inlineStr">
        <is>
          <t>Léa Fontaine</t>
        </is>
      </c>
      <c r="E17" s="3">
        <f>SUMIF(Planning!D$3:D$12,D17,Planning!K$3:K$12)</f>
        <v/>
      </c>
      <c r="F17" s="3">
        <f>SUMIF(Planning!D$3:D$12,D17,Planning!L$3:L$12)</f>
        <v/>
      </c>
    </row>
    <row r="18">
      <c r="D18" s="22" t="inlineStr">
        <is>
          <t>Nicolas Girard</t>
        </is>
      </c>
      <c r="E18" s="8">
        <f>SUMIF(Planning!D$3:D$12,D18,Planning!K$3:K$12)</f>
        <v/>
      </c>
      <c r="F18" s="8">
        <f>SUMIF(Planning!D$3:D$12,D18,Planning!L$3:L$12)</f>
        <v/>
      </c>
    </row>
    <row r="19">
      <c r="D19" s="19" t="inlineStr">
        <is>
          <t>Manon Faure</t>
        </is>
      </c>
      <c r="E19" s="3">
        <f>SUMIF(Planning!D$3:D$12,D19,Planning!K$3:K$12)</f>
        <v/>
      </c>
      <c r="F19" s="3">
        <f>SUMIF(Planning!D$3:D$12,D19,Planning!L$3:L$12)</f>
        <v/>
      </c>
    </row>
    <row r="20">
      <c r="D20" s="22" t="inlineStr">
        <is>
          <t>Antoine Roy</t>
        </is>
      </c>
      <c r="E20" s="8">
        <f>SUMIF(Planning!D$3:D$12,D20,Planning!K$3:K$12)</f>
        <v/>
      </c>
      <c r="F20" s="8">
        <f>SUMIF(Planning!D$3:D$12,D20,Planning!L$3:L$12)</f>
        <v/>
      </c>
    </row>
  </sheetData>
  <mergeCells count="2">
    <mergeCell ref="A1:F1"/>
    <mergeCell ref="A3:B3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26" customWidth="1" min="1" max="1"/>
    <col width="95" customWidth="1" min="2" max="2"/>
  </cols>
  <sheetData>
    <row r="1" ht="28" customHeight="1">
      <c r="A1" s="1" t="inlineStr">
        <is>
          <t>MODE D'EMPLOI</t>
        </is>
      </c>
    </row>
    <row r="3">
      <c r="A3" s="2" t="inlineStr">
        <is>
          <t>Rubrique</t>
        </is>
      </c>
      <c r="B3" s="2" t="inlineStr">
        <is>
          <t>Explication</t>
        </is>
      </c>
    </row>
    <row r="4" ht="32" customHeight="1">
      <c r="A4" s="26" t="inlineStr">
        <is>
          <t>Feuille « Planning »</t>
        </is>
      </c>
      <c r="B4" s="4" t="inlineStr">
        <is>
          <t>Contient la liste des tâches de l'agenda : ID, nom de la tâche, catégorie, responsable, dates de début et de fin. La durée en jours, l'écart d'heures et l'alerte de retard sont calculés automatiquement.</t>
        </is>
      </c>
    </row>
    <row r="5" ht="32" customHeight="1">
      <c r="A5" s="27" t="inlineStr">
        <is>
          <t>Colonnes modifiables</t>
        </is>
      </c>
      <c r="B5" s="9" t="inlineStr">
        <is>
          <t>Les cellules à fond jaune pâle (Priorité, Statut, Avancement) sont à saisir ou à choisir dans une liste déroulante.</t>
        </is>
      </c>
    </row>
    <row r="6" ht="32" customHeight="1">
      <c r="A6" s="26" t="inlineStr">
        <is>
          <t>Priorité</t>
        </is>
      </c>
      <c r="B6" s="4" t="inlineStr">
        <is>
          <t>Choisir Haute, Moyenne ou Basse via la liste déroulante. Les tâches à priorité Haute sont surlignées en rouge.</t>
        </is>
      </c>
    </row>
    <row r="7" ht="32" customHeight="1">
      <c r="A7" s="27" t="inlineStr">
        <is>
          <t>Statut</t>
        </is>
      </c>
      <c r="B7" s="9" t="inlineStr">
        <is>
          <t>Choisir À faire, En cours, Terminé ou En retard. Une mise en forme conditionnelle colore automatiquement chaque statut.</t>
        </is>
      </c>
    </row>
    <row r="8" ht="32" customHeight="1">
      <c r="A8" s="26" t="inlineStr">
        <is>
          <t>Alerte retard</t>
        </is>
      </c>
      <c r="B8" s="4" t="inlineStr">
        <is>
          <t>La colonne « Alerte retard » indique « Oui » si la date de fin est dépassée et que la tâche n'est pas Terminée.</t>
        </is>
      </c>
    </row>
    <row r="9" ht="32" customHeight="1">
      <c r="A9" s="27" t="inlineStr">
        <is>
          <t>Feuille « Tableau de bord »</t>
        </is>
      </c>
      <c r="B9" s="9" t="inlineStr">
        <is>
          <t>Regroupe les indicateurs clés (nombre de tâches, retards, avancement moyen, heures) ainsi que deux graphiques : répartition des statuts et comparaison heures estimées/réalisées par responsable.</t>
        </is>
      </c>
    </row>
    <row r="10" ht="32" customHeight="1">
      <c r="A10" s="26" t="inlineStr">
        <is>
          <t>Mise à jour</t>
        </is>
      </c>
      <c r="B10" s="4" t="inlineStr">
        <is>
          <t>Toutes les valeurs du tableau de bord se recalculent automatiquement dès qu'une donnée est modifiée dans la feuille Planning.</t>
        </is>
      </c>
    </row>
    <row r="11" ht="32" customHeight="1">
      <c r="A11" s="27" t="inlineStr">
        <is>
          <t>Bonnes pratiques</t>
        </is>
      </c>
      <c r="B11" s="9" t="inlineStr">
        <is>
          <t>Mettre à jour l'avancement (%) régulièrement pour un suivi fiable. Vérifier chaque semaine la colonne Alerte retard.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2026-07-21T16:16:55Z</dcterms:created>
  <dcterms:modified xmlns:dcterms="http://purl.org/dc/terms/" xmlns:xsi="http://www.w3.org/2001/XMLSchema-instance" xsi:type="dcterms:W3CDTF">2026-07-21T16:16:55Z</dcterms:modified>
</cp:coreProperties>
</file>