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inéraire" sheetId="1" state="visible" r:id="rId1"/>
    <sheet xmlns:r="http://schemas.openxmlformats.org/officeDocument/2006/relationships" name="Budget"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yyyy-mm-dd h:mm:ss"/>
    <numFmt numFmtId="165" formatCode="JJ/MM/AAAA"/>
    <numFmt numFmtId="166" formatCode="#\ ##0,00\ &quot;€&quot;"/>
  </numFmts>
  <fonts count="7">
    <font>
      <name val="Calibri"/>
      <family val="2"/>
      <color theme="1"/>
      <sz val="11"/>
      <scheme val="minor"/>
    </font>
    <font>
      <name val="Calibri"/>
      <b val="1"/>
      <color rgb="00E11D48"/>
      <sz val="16"/>
    </font>
    <font>
      <name val="Calibri"/>
      <b val="1"/>
      <color rgb="00FFFFFF"/>
      <sz val="11"/>
    </font>
    <font>
      <name val="Calibri"/>
      <sz val="10.5"/>
    </font>
    <font>
      <b val="1"/>
      <sz val="10.5"/>
    </font>
    <font>
      <b val="1"/>
      <color rgb="000891B2"/>
      <sz val="11"/>
    </font>
    <font>
      <b val="1"/>
      <color rgb="00BE123C"/>
      <sz val="10.5"/>
    </font>
  </fonts>
  <fills count="8">
    <fill>
      <patternFill/>
    </fill>
    <fill>
      <patternFill patternType="gray125"/>
    </fill>
    <fill>
      <patternFill patternType="solid">
        <fgColor rgb="00E11D48"/>
      </patternFill>
    </fill>
    <fill>
      <patternFill patternType="solid">
        <fgColor rgb="00FDF0F3"/>
      </patternFill>
    </fill>
    <fill>
      <patternFill patternType="solid">
        <fgColor rgb="00FFFBEB"/>
      </patternFill>
    </fill>
    <fill>
      <patternFill patternType="solid">
        <fgColor rgb="00FFFFFF"/>
      </patternFill>
    </fill>
    <fill>
      <patternFill patternType="solid">
        <fgColor rgb="000891B2"/>
      </patternFill>
    </fill>
    <fill>
      <patternFill patternType="solid">
        <fgColor rgb="00BE123C"/>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7">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165"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166" fontId="3" fillId="4" borderId="1" applyAlignment="1" pivotButton="0" quotePrefix="0" xfId="0">
      <alignment horizontal="center" vertical="center" wrapText="1"/>
    </xf>
    <xf numFmtId="166" fontId="0" fillId="3" borderId="1" applyAlignment="1" pivotButton="0" quotePrefix="0" xfId="0">
      <alignment horizontal="center" vertical="center" wrapText="1"/>
    </xf>
    <xf numFmtId="0"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6" fontId="0" fillId="5" borderId="1" applyAlignment="1" pivotButton="0" quotePrefix="0" xfId="0">
      <alignment horizontal="center" vertical="center" wrapText="1"/>
    </xf>
    <xf numFmtId="0" fontId="2" fillId="6" borderId="0" applyAlignment="1" pivotButton="0" quotePrefix="0" xfId="0">
      <alignment horizontal="center" vertical="center" wrapText="1"/>
    </xf>
    <xf numFmtId="166" fontId="2" fillId="6" borderId="1" pivotButton="0" quotePrefix="0" xfId="0"/>
    <xf numFmtId="0" fontId="0" fillId="6" borderId="1" pivotButton="0" quotePrefix="0" xfId="0"/>
    <xf numFmtId="0" fontId="4" fillId="0" borderId="0" pivotButton="0" quotePrefix="0" xfId="0"/>
    <xf numFmtId="0" fontId="3" fillId="0" borderId="0" pivotButton="0" quotePrefix="0" xfId="0"/>
    <xf numFmtId="166" fontId="3" fillId="0" borderId="0" pivotButton="0" quotePrefix="0" xfId="0"/>
    <xf numFmtId="166" fontId="3" fillId="3" borderId="1" applyAlignment="1" pivotButton="0" quotePrefix="0" xfId="0">
      <alignment horizontal="center" vertical="center" wrapText="1"/>
    </xf>
    <xf numFmtId="9" fontId="3" fillId="3" borderId="1" applyAlignment="1" pivotButton="0" quotePrefix="0" xfId="0">
      <alignment horizontal="center" vertical="center" wrapText="1"/>
    </xf>
    <xf numFmtId="166" fontId="3" fillId="5" borderId="1" applyAlignment="1" pivotButton="0" quotePrefix="0" xfId="0">
      <alignment horizontal="center" vertical="center" wrapText="1"/>
    </xf>
    <xf numFmtId="9" fontId="3" fillId="5" borderId="1" applyAlignment="1" pivotButton="0" quotePrefix="0" xfId="0">
      <alignment horizontal="center" vertical="center" wrapText="1"/>
    </xf>
    <xf numFmtId="9" fontId="2" fillId="6" borderId="1" pivotButton="0" quotePrefix="0" xfId="0"/>
    <xf numFmtId="0" fontId="0" fillId="4" borderId="1" pivotButton="0" quotePrefix="0" xfId="0"/>
    <xf numFmtId="0" fontId="2" fillId="7" borderId="0" applyAlignment="1" pivotButton="0" quotePrefix="0" xfId="0">
      <alignment horizontal="center" vertical="center" wrapText="1"/>
    </xf>
    <xf numFmtId="0" fontId="4" fillId="3" borderId="1" pivotButton="0" quotePrefix="0" xfId="0"/>
    <xf numFmtId="0" fontId="5" fillId="3" borderId="1" applyAlignment="1" pivotButton="0" quotePrefix="0" xfId="0">
      <alignment horizontal="center" vertical="center" wrapText="1"/>
    </xf>
    <xf numFmtId="0" fontId="4" fillId="5" borderId="1" pivotButton="0" quotePrefix="0" xfId="0"/>
    <xf numFmtId="0" fontId="5" fillId="5" borderId="1" applyAlignment="1" pivotButton="0" quotePrefix="0" xfId="0">
      <alignment horizontal="center" vertical="center" wrapText="1"/>
    </xf>
    <xf numFmtId="166" fontId="5" fillId="3" borderId="1" applyAlignment="1" pivotButton="0" quotePrefix="0" xfId="0">
      <alignment horizontal="center" vertical="center" wrapText="1"/>
    </xf>
    <xf numFmtId="166" fontId="5" fillId="5" borderId="1" applyAlignment="1" pivotButton="0" quotePrefix="0" xfId="0">
      <alignment horizontal="center" vertical="center" wrapText="1"/>
    </xf>
    <xf numFmtId="0" fontId="2" fillId="2" borderId="1" applyAlignment="1" pivotButton="0" quotePrefix="0" xfId="0">
      <alignment horizontal="left" vertical="center" wrapText="1"/>
    </xf>
    <xf numFmtId="0" fontId="2" fillId="2" borderId="1" applyAlignment="1" pivotButton="0" quotePrefix="0" xfId="0">
      <alignment horizontal="left" vertical="top" wrapText="1"/>
    </xf>
    <xf numFmtId="0" fontId="6" fillId="5" borderId="1" applyAlignment="1" pivotButton="0" quotePrefix="0" xfId="0">
      <alignment horizontal="left" vertical="center" wrapText="1"/>
    </xf>
    <xf numFmtId="0" fontId="3" fillId="5" borderId="1" applyAlignment="1" pivotButton="0" quotePrefix="0" xfId="0">
      <alignment horizontal="left" vertical="top" wrapText="1"/>
    </xf>
    <xf numFmtId="0" fontId="6" fillId="3" borderId="1" applyAlignment="1" pivotButton="0" quotePrefix="0" xfId="0">
      <alignment horizontal="left" vertical="center" wrapText="1"/>
    </xf>
    <xf numFmtId="0" fontId="3" fillId="3" borderId="1" applyAlignment="1" pivotButton="0" quotePrefix="0" xfId="0">
      <alignment horizontal="left" vertical="top" wrapText="1"/>
    </xf>
  </cellXfs>
  <cellStyles count="1">
    <cellStyle name="Normal" xfId="0" builtinId="0" hidden="0"/>
  </cellStyles>
  <dxfs count="6">
    <dxf>
      <font>
        <b val="1"/>
        <color rgb="0016A34A"/>
      </font>
      <fill>
        <patternFill patternType="solid">
          <fgColor rgb="00D1FAE5"/>
        </patternFill>
      </fill>
    </dxf>
    <dxf>
      <font>
        <b val="1"/>
        <color rgb="0092400E"/>
      </font>
      <fill>
        <patternFill patternType="solid">
          <fgColor rgb="00FEF9C3"/>
        </patternFill>
      </fill>
    </dxf>
    <dxf>
      <font>
        <b val="1"/>
        <color rgb="001D4ED8"/>
      </font>
      <fill>
        <patternFill patternType="solid">
          <fgColor rgb="00DBEAFE"/>
        </patternFill>
      </fill>
    </dxf>
    <dxf>
      <font>
        <b val="1"/>
        <color rgb="00DC2626"/>
      </font>
      <fill>
        <patternFill patternType="solid">
          <fgColor rgb="00FEE2E2"/>
        </patternFill>
      </fill>
    </dxf>
    <dxf>
      <font>
        <b val="1"/>
        <color rgb="00DC2626"/>
      </font>
    </dxf>
    <dxf>
      <font>
        <b val="1"/>
        <color rgb="0016A34A"/>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Budget par ville : Prévu vs Réel</a:t>
            </a:r>
          </a:p>
        </rich>
      </tx>
    </title>
    <plotArea>
      <barChart>
        <barDir val="col"/>
        <grouping val="clustered"/>
        <ser>
          <idx val="0"/>
          <order val="0"/>
          <tx>
            <strRef>
              <f>'Tableau de bord'!B13</f>
            </strRef>
          </tx>
          <spPr>
            <a:solidFill xmlns:a="http://schemas.openxmlformats.org/drawingml/2006/main">
              <a:srgbClr val="E11D48"/>
            </a:solidFill>
            <a:ln xmlns:a="http://schemas.openxmlformats.org/drawingml/2006/main">
              <a:prstDash val="solid"/>
            </a:ln>
          </spPr>
          <cat>
            <numRef>
              <f>'Tableau de bord'!$A$14:$A$23</f>
            </numRef>
          </cat>
          <val>
            <numRef>
              <f>'Tableau de bord'!$B$14:$B$23</f>
            </numRef>
          </val>
        </ser>
        <ser>
          <idx val="1"/>
          <order val="1"/>
          <tx>
            <strRef>
              <f>'Tableau de bord'!C13</f>
            </strRef>
          </tx>
          <spPr>
            <a:solidFill xmlns:a="http://schemas.openxmlformats.org/drawingml/2006/main">
              <a:srgbClr val="0891B2"/>
            </a:solidFill>
            <a:ln xmlns:a="http://schemas.openxmlformats.org/drawingml/2006/main">
              <a:prstDash val="solid"/>
            </a:ln>
          </spPr>
          <cat>
            <numRef>
              <f>'Tableau de bord'!$A$14:$A$23</f>
            </numRef>
          </cat>
          <val>
            <numRef>
              <f>'Tableau de bord'!$C$14:$C$23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Ville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dépenses réelles par catégorie</a:t>
            </a:r>
          </a:p>
        </rich>
      </tx>
    </title>
    <plotArea>
      <pieChart>
        <varyColors val="1"/>
        <ser>
          <idx val="0"/>
          <order val="0"/>
          <tx>
            <strRef>
              <f>'Tableau de bord'!G13</f>
            </strRef>
          </tx>
          <spPr>
            <a:ln xmlns:a="http://schemas.openxmlformats.org/drawingml/2006/main">
              <a:prstDash val="solid"/>
            </a:ln>
          </spPr>
          <cat>
            <numRef>
              <f>'Tableau de bord'!$F$14:$F$20</f>
            </numRef>
          </cat>
          <val>
            <numRef>
              <f>'Tableau de bord'!$G$14:$G$20</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25</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25</row>
      <rowOff>0</rowOff>
    </from>
    <ext cx="576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6"/>
  <sheetViews>
    <sheetView workbookViewId="0">
      <pane ySplit="2" topLeftCell="A3" activePane="bottomLeft" state="frozen"/>
      <selection pane="bottomLeft" activeCell="A1" sqref="A1"/>
    </sheetView>
  </sheetViews>
  <sheetFormatPr baseColWidth="8" defaultRowHeight="15"/>
  <cols>
    <col width="6" customWidth="1" min="1" max="1"/>
    <col width="14" customWidth="1" min="2" max="2"/>
    <col width="14" customWidth="1" min="3" max="3"/>
    <col width="14" customWidth="1" min="4" max="4"/>
    <col width="10" customWidth="1" min="5" max="5"/>
    <col width="22" customWidth="1" min="6" max="6"/>
    <col width="9" customWidth="1" min="7" max="7"/>
    <col width="16" customWidth="1" min="8" max="8"/>
    <col width="16" customWidth="1" min="9" max="9"/>
    <col width="16" customWidth="1" min="10" max="10"/>
    <col width="14" customWidth="1" min="11" max="11"/>
    <col width="12" customWidth="1" min="12" max="12"/>
  </cols>
  <sheetData>
    <row r="1" ht="28" customHeight="1">
      <c r="A1" s="1" t="inlineStr">
        <is>
          <t>Planificateur de Voyage — Itinéraire de Séjour</t>
        </is>
      </c>
    </row>
    <row r="2" ht="32" customHeight="1">
      <c r="A2" s="2" t="inlineStr">
        <is>
          <t>N°</t>
        </is>
      </c>
      <c r="B2" s="2" t="inlineStr">
        <is>
          <t>Date arrivée</t>
        </is>
      </c>
      <c r="C2" s="2" t="inlineStr">
        <is>
          <t>Date départ</t>
        </is>
      </c>
      <c r="D2" s="2" t="inlineStr">
        <is>
          <t>Ville</t>
        </is>
      </c>
      <c r="E2" s="2" t="inlineStr">
        <is>
          <t>Pays</t>
        </is>
      </c>
      <c r="F2" s="2" t="inlineStr">
        <is>
          <t>Hébergement</t>
        </is>
      </c>
      <c r="G2" s="2" t="inlineStr">
        <is>
          <t>Nb nuits</t>
        </is>
      </c>
      <c r="H2" s="2" t="inlineStr">
        <is>
          <t>Budget hébergt (€)</t>
        </is>
      </c>
      <c r="I2" s="2" t="inlineStr">
        <is>
          <t>Budget activités (€)</t>
        </is>
      </c>
      <c r="J2" s="2" t="inlineStr">
        <is>
          <t>Budget transport (€)</t>
        </is>
      </c>
      <c r="K2" s="2" t="inlineStr">
        <is>
          <t>Total prévu (€)</t>
        </is>
      </c>
      <c r="L2" s="2" t="inlineStr">
        <is>
          <t>Statut</t>
        </is>
      </c>
    </row>
    <row r="3">
      <c r="A3" s="3" t="n">
        <v>1</v>
      </c>
      <c r="B3" s="4" t="n">
        <v>46207</v>
      </c>
      <c r="C3" s="4" t="n">
        <v>46209</v>
      </c>
      <c r="D3" s="3" t="inlineStr">
        <is>
          <t>Paris</t>
        </is>
      </c>
      <c r="E3" s="3" t="inlineStr">
        <is>
          <t>France</t>
        </is>
      </c>
      <c r="F3" s="5" t="inlineStr">
        <is>
          <t>Hôtel Le Marais</t>
        </is>
      </c>
      <c r="G3" s="3" t="n">
        <v>2</v>
      </c>
      <c r="H3" s="6" t="n">
        <v>220</v>
      </c>
      <c r="I3" s="6" t="n">
        <v>150</v>
      </c>
      <c r="J3" s="6" t="n">
        <v>60</v>
      </c>
      <c r="K3" s="7">
        <f>SUM(H3:J3)</f>
        <v/>
      </c>
      <c r="L3" s="3" t="inlineStr">
        <is>
          <t>Confirmé</t>
        </is>
      </c>
    </row>
    <row r="4">
      <c r="A4" s="8" t="n">
        <v>2</v>
      </c>
      <c r="B4" s="9" t="n">
        <v>46209</v>
      </c>
      <c r="C4" s="9" t="n">
        <v>46211</v>
      </c>
      <c r="D4" s="8" t="inlineStr">
        <is>
          <t>Lyon</t>
        </is>
      </c>
      <c r="E4" s="8" t="inlineStr">
        <is>
          <t>France</t>
        </is>
      </c>
      <c r="F4" s="10" t="inlineStr">
        <is>
          <t>Appartement Confluence</t>
        </is>
      </c>
      <c r="G4" s="8" t="n">
        <v>2</v>
      </c>
      <c r="H4" s="6" t="n">
        <v>160</v>
      </c>
      <c r="I4" s="6" t="n">
        <v>120</v>
      </c>
      <c r="J4" s="6" t="n">
        <v>45</v>
      </c>
      <c r="K4" s="11">
        <f>SUM(H4:J4)</f>
        <v/>
      </c>
      <c r="L4" s="8" t="inlineStr">
        <is>
          <t>Confirmé</t>
        </is>
      </c>
    </row>
    <row r="5">
      <c r="A5" s="3" t="n">
        <v>3</v>
      </c>
      <c r="B5" s="4" t="n">
        <v>46211</v>
      </c>
      <c r="C5" s="4" t="n">
        <v>46212</v>
      </c>
      <c r="D5" s="3" t="inlineStr">
        <is>
          <t>Avignon</t>
        </is>
      </c>
      <c r="E5" s="3" t="inlineStr">
        <is>
          <t>France</t>
        </is>
      </c>
      <c r="F5" s="5" t="inlineStr">
        <is>
          <t>Auberge du Palais</t>
        </is>
      </c>
      <c r="G5" s="3" t="n">
        <v>1</v>
      </c>
      <c r="H5" s="6" t="n">
        <v>90</v>
      </c>
      <c r="I5" s="6" t="n">
        <v>80</v>
      </c>
      <c r="J5" s="6" t="n">
        <v>35</v>
      </c>
      <c r="K5" s="7">
        <f>SUM(H5:J5)</f>
        <v/>
      </c>
      <c r="L5" s="3" t="inlineStr">
        <is>
          <t>Planifié</t>
        </is>
      </c>
    </row>
    <row r="6">
      <c r="A6" s="8" t="n">
        <v>4</v>
      </c>
      <c r="B6" s="9" t="n">
        <v>46212</v>
      </c>
      <c r="C6" s="9" t="n">
        <v>46214</v>
      </c>
      <c r="D6" s="8" t="inlineStr">
        <is>
          <t>Marseille</t>
        </is>
      </c>
      <c r="E6" s="8" t="inlineStr">
        <is>
          <t>France</t>
        </is>
      </c>
      <c r="F6" s="10" t="inlineStr">
        <is>
          <t>Hôtel Vieux-Port</t>
        </is>
      </c>
      <c r="G6" s="8" t="n">
        <v>2</v>
      </c>
      <c r="H6" s="6" t="n">
        <v>210</v>
      </c>
      <c r="I6" s="6" t="n">
        <v>160</v>
      </c>
      <c r="J6" s="6" t="n">
        <v>50</v>
      </c>
      <c r="K6" s="11">
        <f>SUM(H6:J6)</f>
        <v/>
      </c>
      <c r="L6" s="8" t="inlineStr">
        <is>
          <t>Confirmé</t>
        </is>
      </c>
    </row>
    <row r="7">
      <c r="A7" s="3" t="n">
        <v>5</v>
      </c>
      <c r="B7" s="4" t="n">
        <v>46214</v>
      </c>
      <c r="C7" s="4" t="n">
        <v>46216</v>
      </c>
      <c r="D7" s="3" t="inlineStr">
        <is>
          <t>Nice</t>
        </is>
      </c>
      <c r="E7" s="3" t="inlineStr">
        <is>
          <t>France</t>
        </is>
      </c>
      <c r="F7" s="5" t="inlineStr">
        <is>
          <t>Résidence Promenade</t>
        </is>
      </c>
      <c r="G7" s="3" t="n">
        <v>2</v>
      </c>
      <c r="H7" s="6" t="n">
        <v>260</v>
      </c>
      <c r="I7" s="6" t="n">
        <v>180</v>
      </c>
      <c r="J7" s="6" t="n">
        <v>40</v>
      </c>
      <c r="K7" s="7">
        <f>SUM(H7:J7)</f>
        <v/>
      </c>
      <c r="L7" s="3" t="inlineStr">
        <is>
          <t>Planifié</t>
        </is>
      </c>
    </row>
    <row r="8">
      <c r="A8" s="8" t="n">
        <v>6</v>
      </c>
      <c r="B8" s="9" t="n">
        <v>46216</v>
      </c>
      <c r="C8" s="9" t="n">
        <v>46218</v>
      </c>
      <c r="D8" s="8" t="inlineStr">
        <is>
          <t>Annecy</t>
        </is>
      </c>
      <c r="E8" s="8" t="inlineStr">
        <is>
          <t>France</t>
        </is>
      </c>
      <c r="F8" s="10" t="inlineStr">
        <is>
          <t>Chalet du Lac</t>
        </is>
      </c>
      <c r="G8" s="8" t="n">
        <v>2</v>
      </c>
      <c r="H8" s="6" t="n">
        <v>190</v>
      </c>
      <c r="I8" s="6" t="n">
        <v>140</v>
      </c>
      <c r="J8" s="6" t="n">
        <v>55</v>
      </c>
      <c r="K8" s="11">
        <f>SUM(H8:J8)</f>
        <v/>
      </c>
      <c r="L8" s="8" t="inlineStr">
        <is>
          <t>Planifié</t>
        </is>
      </c>
    </row>
    <row r="9">
      <c r="A9" s="3" t="n">
        <v>7</v>
      </c>
      <c r="B9" s="4" t="n">
        <v>46218</v>
      </c>
      <c r="C9" s="4" t="n">
        <v>46220</v>
      </c>
      <c r="D9" s="3" t="inlineStr">
        <is>
          <t>Strasbourg</t>
        </is>
      </c>
      <c r="E9" s="3" t="inlineStr">
        <is>
          <t>France</t>
        </is>
      </c>
      <c r="F9" s="5" t="inlineStr">
        <is>
          <t>Hôtel Cathédrale</t>
        </is>
      </c>
      <c r="G9" s="3" t="n">
        <v>2</v>
      </c>
      <c r="H9" s="6" t="n">
        <v>175</v>
      </c>
      <c r="I9" s="6" t="n">
        <v>110</v>
      </c>
      <c r="J9" s="6" t="n">
        <v>60</v>
      </c>
      <c r="K9" s="7">
        <f>SUM(H9:J9)</f>
        <v/>
      </c>
      <c r="L9" s="3" t="inlineStr">
        <is>
          <t>En cours</t>
        </is>
      </c>
    </row>
    <row r="10">
      <c r="A10" s="8" t="n">
        <v>8</v>
      </c>
      <c r="B10" s="9" t="n">
        <v>46220</v>
      </c>
      <c r="C10" s="9" t="n">
        <v>46222</v>
      </c>
      <c r="D10" s="8" t="inlineStr">
        <is>
          <t>Bordeaux</t>
        </is>
      </c>
      <c r="E10" s="8" t="inlineStr">
        <is>
          <t>France</t>
        </is>
      </c>
      <c r="F10" s="10" t="inlineStr">
        <is>
          <t>Hôtel des Quais</t>
        </is>
      </c>
      <c r="G10" s="8" t="n">
        <v>2</v>
      </c>
      <c r="H10" s="6" t="n">
        <v>200</v>
      </c>
      <c r="I10" s="6" t="n">
        <v>130</v>
      </c>
      <c r="J10" s="6" t="n">
        <v>45</v>
      </c>
      <c r="K10" s="11">
        <f>SUM(H10:J10)</f>
        <v/>
      </c>
      <c r="L10" s="8" t="inlineStr">
        <is>
          <t>Planifié</t>
        </is>
      </c>
    </row>
    <row r="11">
      <c r="A11" s="3" t="n">
        <v>9</v>
      </c>
      <c r="B11" s="4" t="n">
        <v>46222</v>
      </c>
      <c r="C11" s="4" t="n">
        <v>46224</v>
      </c>
      <c r="D11" s="3" t="inlineStr">
        <is>
          <t>Biarritz</t>
        </is>
      </c>
      <c r="E11" s="3" t="inlineStr">
        <is>
          <t>France</t>
        </is>
      </c>
      <c r="F11" s="5" t="inlineStr">
        <is>
          <t>Villa Océane</t>
        </is>
      </c>
      <c r="G11" s="3" t="n">
        <v>2</v>
      </c>
      <c r="H11" s="6" t="n">
        <v>240</v>
      </c>
      <c r="I11" s="6" t="n">
        <v>170</v>
      </c>
      <c r="J11" s="6" t="n">
        <v>40</v>
      </c>
      <c r="K11" s="7">
        <f>SUM(H11:J11)</f>
        <v/>
      </c>
      <c r="L11" s="3" t="inlineStr">
        <is>
          <t>Planifié</t>
        </is>
      </c>
    </row>
    <row r="12">
      <c r="A12" s="8" t="n">
        <v>10</v>
      </c>
      <c r="B12" s="9" t="n">
        <v>46224</v>
      </c>
      <c r="C12" s="9" t="n">
        <v>46226</v>
      </c>
      <c r="D12" s="8" t="inlineStr">
        <is>
          <t>Toulouse</t>
        </is>
      </c>
      <c r="E12" s="8" t="inlineStr">
        <is>
          <t>France</t>
        </is>
      </c>
      <c r="F12" s="10" t="inlineStr">
        <is>
          <t>Hôtel Capitole</t>
        </is>
      </c>
      <c r="G12" s="8" t="n">
        <v>2</v>
      </c>
      <c r="H12" s="6" t="n">
        <v>180</v>
      </c>
      <c r="I12" s="6" t="n">
        <v>120</v>
      </c>
      <c r="J12" s="6" t="n">
        <v>50</v>
      </c>
      <c r="K12" s="11">
        <f>SUM(H12:J12)</f>
        <v/>
      </c>
      <c r="L12" s="8" t="inlineStr">
        <is>
          <t>Planifié</t>
        </is>
      </c>
    </row>
    <row r="13" ht="22" customHeight="1">
      <c r="A13" s="12" t="inlineStr">
        <is>
          <t>TOTAL</t>
        </is>
      </c>
      <c r="H13" s="13">
        <f>SUM(H3:H12)</f>
        <v/>
      </c>
      <c r="I13" s="13">
        <f>SUM(I3:I12)</f>
        <v/>
      </c>
      <c r="J13" s="13">
        <f>SUM(J3:J12)</f>
        <v/>
      </c>
      <c r="K13" s="13">
        <f>SUM(K3:K12)</f>
        <v/>
      </c>
      <c r="L13" s="14" t="n"/>
    </row>
    <row r="15">
      <c r="A15" s="15" t="inlineStr">
        <is>
          <t>Durée totale du voyage (jours) :</t>
        </is>
      </c>
      <c r="D15" s="16">
        <f>DATEDIF(B3,C12,"d")</f>
        <v/>
      </c>
    </row>
    <row r="16">
      <c r="A16" s="15" t="inlineStr">
        <is>
          <t>Budget moyen par jour (€) :</t>
        </is>
      </c>
      <c r="D16" s="17">
        <f>IFERROR(K13/D15,0)</f>
        <v/>
      </c>
    </row>
  </sheetData>
  <mergeCells count="2">
    <mergeCell ref="A1:L1"/>
    <mergeCell ref="A13:G13"/>
  </mergeCells>
  <conditionalFormatting sqref="L3:L12">
    <cfRule type="expression" priority="1" dxfId="0" stopIfTrue="1">
      <formula>L3="Confirmé"</formula>
    </cfRule>
    <cfRule type="expression" priority="2" dxfId="1" stopIfTrue="1">
      <formula>L3="Planifié"</formula>
    </cfRule>
    <cfRule type="expression" priority="3" dxfId="2" stopIfTrue="1">
      <formula>L3="En cours"</formula>
    </cfRule>
  </conditionalFormatting>
  <dataValidations count="1">
    <dataValidation sqref="L3:L12" showErrorMessage="1" showInputMessage="1" allowBlank="1" type="list">
      <formula1>"Planifié,Confirmé,En cours,Terminé"</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6"/>
  <sheetViews>
    <sheetView workbookViewId="0">
      <pane ySplit="2" topLeftCell="A3" activePane="bottomLeft" state="frozen"/>
      <selection pane="bottomLeft" activeCell="A1" sqref="A1"/>
    </sheetView>
  </sheetViews>
  <sheetFormatPr baseColWidth="8" defaultRowHeight="15"/>
  <cols>
    <col width="16" customWidth="1" min="1" max="1"/>
    <col width="26" customWidth="1" min="2" max="2"/>
    <col width="16" customWidth="1" min="3" max="3"/>
    <col width="16" customWidth="1" min="4" max="4"/>
    <col width="16" customWidth="1" min="5" max="5"/>
    <col width="14" customWidth="1" min="6" max="6"/>
    <col width="12" customWidth="1" min="7" max="7"/>
    <col width="16" customWidth="1" min="8" max="8"/>
  </cols>
  <sheetData>
    <row r="1" ht="28" customHeight="1">
      <c r="A1" s="1" t="inlineStr">
        <is>
          <t>Suivi du Budget de Voyage</t>
        </is>
      </c>
    </row>
    <row r="2" ht="32" customHeight="1">
      <c r="A2" s="2" t="inlineStr">
        <is>
          <t>Catégorie</t>
        </is>
      </c>
      <c r="B2" s="2" t="inlineStr">
        <is>
          <t>Poste de dépense</t>
        </is>
      </c>
      <c r="C2" s="2" t="inlineStr">
        <is>
          <t>Ville associée</t>
        </is>
      </c>
      <c r="D2" s="2" t="inlineStr">
        <is>
          <t>Montant prévu (€)</t>
        </is>
      </c>
      <c r="E2" s="2" t="inlineStr">
        <is>
          <t>Montant réel (€)</t>
        </is>
      </c>
      <c r="F2" s="2" t="inlineStr">
        <is>
          <t>Écart (€)</t>
        </is>
      </c>
      <c r="G2" s="2" t="inlineStr">
        <is>
          <t>% réalisé</t>
        </is>
      </c>
      <c r="H2" s="2" t="inlineStr">
        <is>
          <t>Statut</t>
        </is>
      </c>
    </row>
    <row r="3">
      <c r="A3" s="3" t="inlineStr">
        <is>
          <t>Transport</t>
        </is>
      </c>
      <c r="B3" s="5" t="inlineStr">
        <is>
          <t>Billets de train / avion</t>
        </is>
      </c>
      <c r="C3" s="3" t="inlineStr">
        <is>
          <t>Paris</t>
        </is>
      </c>
      <c r="D3" s="6" t="n">
        <v>320</v>
      </c>
      <c r="E3" s="6" t="n">
        <v>340</v>
      </c>
      <c r="F3" s="18">
        <f>E3-D3</f>
        <v/>
      </c>
      <c r="G3" s="19">
        <f>IFERROR(E3/D3,0)</f>
        <v/>
      </c>
      <c r="H3" s="3">
        <f>IF(E3&gt;D3,"Dépassement","Dans le budget")</f>
        <v/>
      </c>
    </row>
    <row r="4">
      <c r="A4" s="8" t="inlineStr">
        <is>
          <t>Hébergement</t>
        </is>
      </c>
      <c r="B4" s="10" t="inlineStr">
        <is>
          <t>Hôtels et locations</t>
        </is>
      </c>
      <c r="C4" s="8" t="inlineStr">
        <is>
          <t>Lyon</t>
        </is>
      </c>
      <c r="D4" s="6" t="n">
        <v>1925</v>
      </c>
      <c r="E4" s="6" t="n">
        <v>1880</v>
      </c>
      <c r="F4" s="20">
        <f>E4-D4</f>
        <v/>
      </c>
      <c r="G4" s="21">
        <f>IFERROR(E4/D4,0)</f>
        <v/>
      </c>
      <c r="H4" s="8">
        <f>IF(E4&gt;D4,"Dépassement","Dans le budget")</f>
        <v/>
      </c>
    </row>
    <row r="5">
      <c r="A5" s="3" t="inlineStr">
        <is>
          <t>Restauration</t>
        </is>
      </c>
      <c r="B5" s="5" t="inlineStr">
        <is>
          <t>Repas et cafés</t>
        </is>
      </c>
      <c r="C5" s="3" t="inlineStr">
        <is>
          <t>Marseille</t>
        </is>
      </c>
      <c r="D5" s="6" t="n">
        <v>480</v>
      </c>
      <c r="E5" s="6" t="n">
        <v>560</v>
      </c>
      <c r="F5" s="18">
        <f>E5-D5</f>
        <v/>
      </c>
      <c r="G5" s="19">
        <f>IFERROR(E5/D5,0)</f>
        <v/>
      </c>
      <c r="H5" s="3">
        <f>IF(E5&gt;D5,"Dépassement","Dans le budget")</f>
        <v/>
      </c>
    </row>
    <row r="6">
      <c r="A6" s="8" t="inlineStr">
        <is>
          <t>Activités</t>
        </is>
      </c>
      <c r="B6" s="10" t="inlineStr">
        <is>
          <t>Visites et musées</t>
        </is>
      </c>
      <c r="C6" s="8" t="inlineStr">
        <is>
          <t>Nice</t>
        </is>
      </c>
      <c r="D6" s="6" t="n">
        <v>350</v>
      </c>
      <c r="E6" s="6" t="n">
        <v>310</v>
      </c>
      <c r="F6" s="20">
        <f>E6-D6</f>
        <v/>
      </c>
      <c r="G6" s="21">
        <f>IFERROR(E6/D6,0)</f>
        <v/>
      </c>
      <c r="H6" s="8">
        <f>IF(E6&gt;D6,"Dépassement","Dans le budget")</f>
        <v/>
      </c>
    </row>
    <row r="7">
      <c r="A7" s="3" t="inlineStr">
        <is>
          <t>Transport</t>
        </is>
      </c>
      <c r="B7" s="5" t="inlineStr">
        <is>
          <t>Location de voiture</t>
        </is>
      </c>
      <c r="C7" s="3" t="inlineStr">
        <is>
          <t>Annecy</t>
        </is>
      </c>
      <c r="D7" s="6" t="n">
        <v>260</v>
      </c>
      <c r="E7" s="6" t="n">
        <v>275</v>
      </c>
      <c r="F7" s="18">
        <f>E7-D7</f>
        <v/>
      </c>
      <c r="G7" s="19">
        <f>IFERROR(E7/D7,0)</f>
        <v/>
      </c>
      <c r="H7" s="3">
        <f>IF(E7&gt;D7,"Dépassement","Dans le budget")</f>
        <v/>
      </c>
    </row>
    <row r="8">
      <c r="A8" s="8" t="inlineStr">
        <is>
          <t>Shopping</t>
        </is>
      </c>
      <c r="B8" s="10" t="inlineStr">
        <is>
          <t>Souvenirs et cadeaux</t>
        </is>
      </c>
      <c r="C8" s="8" t="inlineStr">
        <is>
          <t>Strasbourg</t>
        </is>
      </c>
      <c r="D8" s="6" t="n">
        <v>150</v>
      </c>
      <c r="E8" s="6" t="n">
        <v>190</v>
      </c>
      <c r="F8" s="20">
        <f>E8-D8</f>
        <v/>
      </c>
      <c r="G8" s="21">
        <f>IFERROR(E8/D8,0)</f>
        <v/>
      </c>
      <c r="H8" s="8">
        <f>IF(E8&gt;D8,"Dépassement","Dans le budget")</f>
        <v/>
      </c>
    </row>
    <row r="9">
      <c r="A9" s="3" t="inlineStr">
        <is>
          <t>Assurance</t>
        </is>
      </c>
      <c r="B9" s="5" t="inlineStr">
        <is>
          <t>Assurance voyage</t>
        </is>
      </c>
      <c r="C9" s="3" t="inlineStr">
        <is>
          <t>Bordeaux</t>
        </is>
      </c>
      <c r="D9" s="6" t="n">
        <v>65</v>
      </c>
      <c r="E9" s="6" t="n">
        <v>65</v>
      </c>
      <c r="F9" s="18">
        <f>E9-D9</f>
        <v/>
      </c>
      <c r="G9" s="19">
        <f>IFERROR(E9/D9,0)</f>
        <v/>
      </c>
      <c r="H9" s="3">
        <f>IF(E9&gt;D9,"Dépassement","Dans le budget")</f>
        <v/>
      </c>
    </row>
    <row r="10">
      <c r="A10" s="8" t="inlineStr">
        <is>
          <t>Restauration</t>
        </is>
      </c>
      <c r="B10" s="10" t="inlineStr">
        <is>
          <t>Restaurants gastronomiques</t>
        </is>
      </c>
      <c r="C10" s="8" t="inlineStr">
        <is>
          <t>Biarritz</t>
        </is>
      </c>
      <c r="D10" s="6" t="n">
        <v>220</v>
      </c>
      <c r="E10" s="6" t="n">
        <v>240</v>
      </c>
      <c r="F10" s="20">
        <f>E10-D10</f>
        <v/>
      </c>
      <c r="G10" s="21">
        <f>IFERROR(E10/D10,0)</f>
        <v/>
      </c>
      <c r="H10" s="8">
        <f>IF(E10&gt;D10,"Dépassement","Dans le budget")</f>
        <v/>
      </c>
    </row>
    <row r="11">
      <c r="A11" s="3" t="inlineStr">
        <is>
          <t>Activités</t>
        </is>
      </c>
      <c r="B11" s="5" t="inlineStr">
        <is>
          <t>Excursions guidées</t>
        </is>
      </c>
      <c r="C11" s="3" t="inlineStr">
        <is>
          <t>Toulouse</t>
        </is>
      </c>
      <c r="D11" s="6" t="n">
        <v>300</v>
      </c>
      <c r="E11" s="6" t="n">
        <v>285</v>
      </c>
      <c r="F11" s="18">
        <f>E11-D11</f>
        <v/>
      </c>
      <c r="G11" s="19">
        <f>IFERROR(E11/D11,0)</f>
        <v/>
      </c>
      <c r="H11" s="3">
        <f>IF(E11&gt;D11,"Dépassement","Dans le budget")</f>
        <v/>
      </c>
    </row>
    <row r="12">
      <c r="A12" s="8" t="inlineStr">
        <is>
          <t>Divers</t>
        </is>
      </c>
      <c r="B12" s="10" t="inlineStr">
        <is>
          <t>Imprévus et pourboires</t>
        </is>
      </c>
      <c r="C12" s="8" t="inlineStr">
        <is>
          <t>Paris</t>
        </is>
      </c>
      <c r="D12" s="6" t="n">
        <v>100</v>
      </c>
      <c r="E12" s="6" t="n">
        <v>130</v>
      </c>
      <c r="F12" s="20">
        <f>E12-D12</f>
        <v/>
      </c>
      <c r="G12" s="21">
        <f>IFERROR(E12/D12,0)</f>
        <v/>
      </c>
      <c r="H12" s="8">
        <f>IF(E12&gt;D12,"Dépassement","Dans le budget")</f>
        <v/>
      </c>
    </row>
    <row r="13" ht="22" customHeight="1">
      <c r="A13" s="12" t="inlineStr">
        <is>
          <t>TOTAL</t>
        </is>
      </c>
      <c r="D13" s="13">
        <f>SUM(D3:D12)</f>
        <v/>
      </c>
      <c r="E13" s="13">
        <f>SUM(E3:E12)</f>
        <v/>
      </c>
      <c r="F13" s="13">
        <f>SUM(F3:F12)</f>
        <v/>
      </c>
      <c r="G13" s="22">
        <f>IFERROR(E13/D13,0)</f>
        <v/>
      </c>
      <c r="H13" s="14" t="n"/>
    </row>
    <row r="15">
      <c r="A15" s="15" t="inlineStr">
        <is>
          <t>Recherche poste :</t>
        </is>
      </c>
      <c r="B15" s="23" t="inlineStr">
        <is>
          <t>Location de voiture</t>
        </is>
      </c>
    </row>
    <row r="16">
      <c r="A16" s="15" t="inlineStr">
        <is>
          <t>Montant réel trouvé (€) :</t>
        </is>
      </c>
      <c r="B16" s="17">
        <f>IFERROR(VLOOKUP(B15,B3:E12,4,FALSE),"Non trouvé")</f>
        <v/>
      </c>
    </row>
  </sheetData>
  <mergeCells count="2">
    <mergeCell ref="A1:H1"/>
    <mergeCell ref="A13:C13"/>
  </mergeCells>
  <conditionalFormatting sqref="H3:H12">
    <cfRule type="expression" priority="1" dxfId="3" stopIfTrue="1">
      <formula>H3="Dépassement"</formula>
    </cfRule>
    <cfRule type="expression" priority="2" dxfId="0" stopIfTrue="1">
      <formula>H3="Dans le budget"</formula>
    </cfRule>
  </conditionalFormatting>
  <conditionalFormatting sqref="F3:F12">
    <cfRule type="expression" priority="3" dxfId="4">
      <formula>F3&gt;0</formula>
    </cfRule>
    <cfRule type="expression" priority="4" dxfId="5">
      <formula>F3&lt;0</formula>
    </cfRule>
  </conditionalFormatting>
  <dataValidations count="1">
    <dataValidation sqref="A3:A12" showErrorMessage="1" showInputMessage="1" allowBlank="1" type="list">
      <formula1>"Transport,Hébergement,Restauration,Activités,Shopping,Assurance,Divers"</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cols>
    <col width="30" customWidth="1" min="1" max="1"/>
    <col width="16" customWidth="1" min="2" max="2"/>
    <col width="14" customWidth="1" min="3" max="3"/>
    <col width="14" customWidth="1" min="4" max="4"/>
    <col width="14" customWidth="1" min="5" max="5"/>
    <col width="14" customWidth="1" min="6" max="6"/>
    <col width="14" customWidth="1" min="7" max="7"/>
    <col width="14" customWidth="1" min="8" max="8"/>
  </cols>
  <sheetData>
    <row r="1" ht="28" customHeight="1">
      <c r="A1" s="1" t="inlineStr">
        <is>
          <t>Tableau de Bord — Synthèse du Voyage</t>
        </is>
      </c>
    </row>
    <row r="3">
      <c r="A3" s="24" t="inlineStr">
        <is>
          <t>INDICATEURS CLÉS</t>
        </is>
      </c>
    </row>
    <row r="4">
      <c r="A4" s="25" t="inlineStr">
        <is>
          <t>Nombre d'étapes</t>
        </is>
      </c>
      <c r="B4" s="26">
        <f>COUNTA('Itinéraire'!D3:D12)</f>
        <v/>
      </c>
    </row>
    <row r="5">
      <c r="A5" s="27" t="inlineStr">
        <is>
          <t>Durée totale (jours)</t>
        </is>
      </c>
      <c r="B5" s="28">
        <f>'Itinéraire'!D15</f>
        <v/>
      </c>
    </row>
    <row r="6">
      <c r="A6" s="25" t="inlineStr">
        <is>
          <t>Budget total prévu (€)</t>
        </is>
      </c>
      <c r="B6" s="29">
        <f>'Budget'!D13</f>
        <v/>
      </c>
    </row>
    <row r="7">
      <c r="A7" s="27" t="inlineStr">
        <is>
          <t>Budget total réel (€)</t>
        </is>
      </c>
      <c r="B7" s="30">
        <f>'Budget'!E13</f>
        <v/>
      </c>
    </row>
    <row r="8">
      <c r="A8" s="25" t="inlineStr">
        <is>
          <t>Écart budgétaire (€)</t>
        </is>
      </c>
      <c r="B8" s="29">
        <f>'Budget'!F13</f>
        <v/>
      </c>
    </row>
    <row r="9">
      <c r="A9" s="27" t="inlineStr">
        <is>
          <t>Dépenses moyennes / jour (€)</t>
        </is>
      </c>
      <c r="B9" s="30">
        <f>IFERROR('Budget'!E13/'Itinéraire'!D15,0)</f>
        <v/>
      </c>
    </row>
    <row r="12">
      <c r="A12" s="24" t="inlineStr">
        <is>
          <t>BUDGET PAR VILLE (PRÉVU VS RÉEL)</t>
        </is>
      </c>
      <c r="F12" s="24" t="inlineStr">
        <is>
          <t>RÉPARTITION PAR CATÉGORIE</t>
        </is>
      </c>
    </row>
    <row r="13">
      <c r="A13" s="2" t="inlineStr">
        <is>
          <t>Ville</t>
        </is>
      </c>
      <c r="B13" s="2" t="inlineStr">
        <is>
          <t>Budget prévu</t>
        </is>
      </c>
      <c r="C13" s="2" t="inlineStr">
        <is>
          <t>Budget réel</t>
        </is>
      </c>
      <c r="F13" s="2" t="inlineStr">
        <is>
          <t>Catégorie</t>
        </is>
      </c>
      <c r="G13" s="2" t="inlineStr">
        <is>
          <t>Total réel (€)</t>
        </is>
      </c>
    </row>
    <row r="14">
      <c r="A14" s="3">
        <f>'Itinéraire'!D3</f>
        <v/>
      </c>
      <c r="B14" s="18">
        <f>'Itinéraire'!K3</f>
        <v/>
      </c>
      <c r="C14" s="18">
        <f>SUMIF('Budget'!C3:C12,A14,'Budget'!E3:E12)</f>
        <v/>
      </c>
      <c r="F14" s="3" t="inlineStr">
        <is>
          <t>Transport</t>
        </is>
      </c>
      <c r="G14" s="18">
        <f>SUMIF('Budget'!A3:A12,F14,'Budget'!E3:E12)</f>
        <v/>
      </c>
    </row>
    <row r="15">
      <c r="A15" s="8">
        <f>'Itinéraire'!D4</f>
        <v/>
      </c>
      <c r="B15" s="20">
        <f>'Itinéraire'!K4</f>
        <v/>
      </c>
      <c r="C15" s="20">
        <f>SUMIF('Budget'!C3:C12,A15,'Budget'!E3:E12)</f>
        <v/>
      </c>
      <c r="F15" s="8" t="inlineStr">
        <is>
          <t>Hébergement</t>
        </is>
      </c>
      <c r="G15" s="20">
        <f>SUMIF('Budget'!A3:A12,F15,'Budget'!E3:E12)</f>
        <v/>
      </c>
    </row>
    <row r="16">
      <c r="A16" s="3">
        <f>'Itinéraire'!D5</f>
        <v/>
      </c>
      <c r="B16" s="18">
        <f>'Itinéraire'!K5</f>
        <v/>
      </c>
      <c r="C16" s="18">
        <f>SUMIF('Budget'!C3:C12,A16,'Budget'!E3:E12)</f>
        <v/>
      </c>
      <c r="F16" s="3" t="inlineStr">
        <is>
          <t>Restauration</t>
        </is>
      </c>
      <c r="G16" s="18">
        <f>SUMIF('Budget'!A3:A12,F16,'Budget'!E3:E12)</f>
        <v/>
      </c>
    </row>
    <row r="17">
      <c r="A17" s="8">
        <f>'Itinéraire'!D6</f>
        <v/>
      </c>
      <c r="B17" s="20">
        <f>'Itinéraire'!K6</f>
        <v/>
      </c>
      <c r="C17" s="20">
        <f>SUMIF('Budget'!C3:C12,A17,'Budget'!E3:E12)</f>
        <v/>
      </c>
      <c r="F17" s="8" t="inlineStr">
        <is>
          <t>Activités</t>
        </is>
      </c>
      <c r="G17" s="20">
        <f>SUMIF('Budget'!A3:A12,F17,'Budget'!E3:E12)</f>
        <v/>
      </c>
    </row>
    <row r="18">
      <c r="A18" s="3">
        <f>'Itinéraire'!D7</f>
        <v/>
      </c>
      <c r="B18" s="18">
        <f>'Itinéraire'!K7</f>
        <v/>
      </c>
      <c r="C18" s="18">
        <f>SUMIF('Budget'!C3:C12,A18,'Budget'!E3:E12)</f>
        <v/>
      </c>
      <c r="F18" s="3" t="inlineStr">
        <is>
          <t>Shopping</t>
        </is>
      </c>
      <c r="G18" s="18">
        <f>SUMIF('Budget'!A3:A12,F18,'Budget'!E3:E12)</f>
        <v/>
      </c>
    </row>
    <row r="19">
      <c r="A19" s="8">
        <f>'Itinéraire'!D8</f>
        <v/>
      </c>
      <c r="B19" s="20">
        <f>'Itinéraire'!K8</f>
        <v/>
      </c>
      <c r="C19" s="20">
        <f>SUMIF('Budget'!C3:C12,A19,'Budget'!E3:E12)</f>
        <v/>
      </c>
      <c r="F19" s="8" t="inlineStr">
        <is>
          <t>Assurance</t>
        </is>
      </c>
      <c r="G19" s="20">
        <f>SUMIF('Budget'!A3:A12,F19,'Budget'!E3:E12)</f>
        <v/>
      </c>
    </row>
    <row r="20">
      <c r="A20" s="3">
        <f>'Itinéraire'!D9</f>
        <v/>
      </c>
      <c r="B20" s="18">
        <f>'Itinéraire'!K9</f>
        <v/>
      </c>
      <c r="C20" s="18">
        <f>SUMIF('Budget'!C3:C12,A20,'Budget'!E3:E12)</f>
        <v/>
      </c>
      <c r="F20" s="3" t="inlineStr">
        <is>
          <t>Divers</t>
        </is>
      </c>
      <c r="G20" s="18">
        <f>SUMIF('Budget'!A3:A12,F20,'Budget'!E3:E12)</f>
        <v/>
      </c>
    </row>
    <row r="21">
      <c r="A21" s="8">
        <f>'Itinéraire'!D10</f>
        <v/>
      </c>
      <c r="B21" s="20">
        <f>'Itinéraire'!K10</f>
        <v/>
      </c>
      <c r="C21" s="20">
        <f>SUMIF('Budget'!C3:C12,A21,'Budget'!E3:E12)</f>
        <v/>
      </c>
    </row>
    <row r="22">
      <c r="A22" s="3">
        <f>'Itinéraire'!D11</f>
        <v/>
      </c>
      <c r="B22" s="18">
        <f>'Itinéraire'!K11</f>
        <v/>
      </c>
      <c r="C22" s="18">
        <f>SUMIF('Budget'!C3:C12,A22,'Budget'!E3:E12)</f>
        <v/>
      </c>
    </row>
    <row r="23">
      <c r="A23" s="8">
        <f>'Itinéraire'!D12</f>
        <v/>
      </c>
      <c r="B23" s="20">
        <f>'Itinéraire'!K12</f>
        <v/>
      </c>
      <c r="C23" s="20">
        <f>SUMIF('Budget'!C3:C12,A23,'Budget'!E3:E12)</f>
        <v/>
      </c>
    </row>
  </sheetData>
  <mergeCells count="4">
    <mergeCell ref="A1:H1"/>
    <mergeCell ref="A3:B3"/>
    <mergeCell ref="A12:D12"/>
    <mergeCell ref="F12:G12"/>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20" customWidth="1" min="1" max="1"/>
    <col width="24" customWidth="1" min="2" max="2"/>
    <col width="24" customWidth="1" min="3" max="3"/>
    <col width="24" customWidth="1" min="4" max="4"/>
  </cols>
  <sheetData>
    <row r="1" ht="28" customHeight="1">
      <c r="A1" s="1" t="inlineStr">
        <is>
          <t>Mode d'emploi — Planificateur de Voyage</t>
        </is>
      </c>
    </row>
    <row r="3" ht="22" customHeight="1">
      <c r="A3" s="31" t="inlineStr">
        <is>
          <t>Feuille</t>
        </is>
      </c>
      <c r="B3" s="32" t="inlineStr">
        <is>
          <t>Description</t>
        </is>
      </c>
    </row>
    <row r="4" ht="60" customHeight="1">
      <c r="A4" s="33" t="inlineStr">
        <is>
          <t>Itinéraire</t>
        </is>
      </c>
      <c r="B4" s="34" t="inlineStr">
        <is>
          <t>Renseignez chaque étape du voyage : dates d'arrivée et de départ, ville, pays, hébergement, nombre de nuits et budgets prévus (hébergement, activités, transport). Le total prévu et le statut se calculent automatiquement. Modifiez le statut via la liste déroulante.</t>
        </is>
      </c>
    </row>
    <row r="5" ht="60" customHeight="1">
      <c r="A5" s="35" t="inlineStr">
        <is>
          <t>Budget</t>
        </is>
      </c>
      <c r="B5" s="36" t="inlineStr">
        <is>
          <t>Suivez chaque poste de dépense par catégorie : montant prévu vs montant réel. L'écart, le pourcentage réalisé et le statut (Dépassement / Dans le budget) se calculent automatiquement. Utilisez la recherche rapide en bas de page pour retrouver un montant via VLOOKUP.</t>
        </is>
      </c>
    </row>
    <row r="6" ht="60" customHeight="1">
      <c r="A6" s="33" t="inlineStr">
        <is>
          <t>Tableau de bord</t>
        </is>
      </c>
      <c r="B6" s="34" t="inlineStr">
        <is>
          <t>Consultez la synthèse globale du voyage : nombre d'étapes, durée totale, budgets totaux prévus/réels, écart global et dépense moyenne par jour. Les graphiques comparent le budget par ville et la répartition par catégorie.</t>
        </is>
      </c>
    </row>
    <row r="7" ht="60" customHeight="1">
      <c r="A7" s="35" t="inlineStr">
        <is>
          <t>Conseils</t>
        </is>
      </c>
      <c r="B7" s="36" t="inlineStr">
        <is>
          <t>1) Complétez toujours la feuille Itinéraire en premier. 2) Renseignez les dépenses réelles au fur et à mesure du voyage dans la feuille Budget. 3) Les cellules en jaune pâle sont destinées à la saisie manuelle. 4) Le tableau de bord se met à jour automatiquement, aucune action requise.</t>
        </is>
      </c>
    </row>
  </sheetData>
  <mergeCells count="6">
    <mergeCell ref="A1:D1"/>
    <mergeCell ref="B3:D3"/>
    <mergeCell ref="B4:D4"/>
    <mergeCell ref="B5:D5"/>
    <mergeCell ref="B6:D6"/>
    <mergeCell ref="B7:D7"/>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2026-07-14T07:12:01Z</dcterms:created>
  <dcterms:modified xmlns:dcterms="http://purl.org/dc/terms/" xmlns:xsi="http://www.w3.org/2001/XMLSchema-instance" xsi:type="dcterms:W3CDTF">2026-07-14T07:12:01Z</dcterms:modified>
</cp:coreProperties>
</file>