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d'activité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\ ##0,00\ &quot;€&quot;"/>
    <numFmt numFmtId="165" formatCode="JJ/MM/AAAA"/>
    <numFmt numFmtId="166" formatCode="0.0&quot; h&quot;"/>
    <numFmt numFmtId="167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BE123C"/>
      </patternFill>
    </fill>
    <fill>
      <patternFill patternType="solid">
        <fgColor rgb="00FDF0F3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891B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6" fontId="3" fillId="5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0" borderId="1" pivotButton="0" quotePrefix="0" xfId="0"/>
    <xf numFmtId="164" fontId="3" fillId="0" borderId="1" pivotButton="0" quotePrefix="0" xfId="0"/>
    <xf numFmtId="165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/>
    </xf>
    <xf numFmtId="166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166" fontId="2" fillId="7" borderId="1" applyAlignment="1" pivotButton="0" quotePrefix="0" xfId="0">
      <alignment horizontal="center" vertical="center" wrapText="1"/>
    </xf>
    <xf numFmtId="164" fontId="2" fillId="7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3" fillId="0" borderId="0" pivotButton="0" quotePrefix="0" xfId="0"/>
    <xf numFmtId="166" fontId="4" fillId="0" borderId="0" pivotButton="0" quotePrefix="0" xfId="0"/>
    <xf numFmtId="0" fontId="1" fillId="0" borderId="0" pivotButton="0" quotePrefix="0" xfId="0"/>
    <xf numFmtId="1" fontId="2" fillId="7" borderId="1" applyAlignment="1" pivotButton="0" quotePrefix="0" xfId="0">
      <alignment horizontal="center" vertical="center" wrapText="1"/>
    </xf>
    <xf numFmtId="164" fontId="4" fillId="0" borderId="0" pivotButton="0" quotePrefix="0" xfId="0"/>
    <xf numFmtId="167" fontId="4" fillId="0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name val="Calibri"/>
        <b val="1"/>
        <color rgb="0016A34A"/>
        <sz val="10.5"/>
      </font>
    </dxf>
    <dxf>
      <font>
        <name val="Calibri"/>
        <b val="1"/>
        <color rgb="00DC2626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 facturé par collaborateur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bord'!E3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'Tableau de bord'!$A$4:$A$11</f>
            </numRef>
          </cat>
          <val>
            <numRef>
              <f>'Tableau de bord'!$E$4:$E$11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Collaborateur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heures (total)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bord'!B20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'Tableau de bord'!$A$21:$A$22</f>
            </numRef>
          </cat>
          <val>
            <numRef>
              <f>'Tableau de bord'!$B$21:$B$22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5" customWidth="1" min="3" max="3"/>
    <col width="16" customWidth="1" min="4" max="4"/>
    <col width="15" customWidth="1" min="5" max="5"/>
    <col width="17" customWidth="1" min="6" max="6"/>
    <col width="13" customWidth="1" min="7" max="7"/>
    <col width="12" customWidth="1" min="8" max="8"/>
    <col width="15" customWidth="1" min="9" max="9"/>
    <col width="17" customWidth="1" min="10" max="10"/>
    <col width="18" customWidth="1" min="12" max="12"/>
    <col width="13" customWidth="1" min="13" max="13"/>
  </cols>
  <sheetData>
    <row r="1" ht="26" customHeight="1">
      <c r="A1" s="1" t="inlineStr">
        <is>
          <t>OUTIL DE SUIVI D'ACTIVITÉ — 2026</t>
        </is>
      </c>
    </row>
    <row r="3" ht="32" customHeight="1">
      <c r="A3" s="2" t="inlineStr">
        <is>
          <t>Date</t>
        </is>
      </c>
      <c r="B3" s="2" t="inlineStr">
        <is>
          <t>Collaborateur</t>
        </is>
      </c>
      <c r="C3" s="2" t="inlineStr">
        <is>
          <t>Client</t>
        </is>
      </c>
      <c r="D3" s="2" t="inlineStr">
        <is>
          <t>Type de tâche</t>
        </is>
      </c>
      <c r="E3" s="2" t="inlineStr">
        <is>
          <t>Heures facturables</t>
        </is>
      </c>
      <c r="F3" s="2" t="inlineStr">
        <is>
          <t>Heures non facturables</t>
        </is>
      </c>
      <c r="G3" s="2" t="inlineStr">
        <is>
          <t>Total heures</t>
        </is>
      </c>
      <c r="H3" s="2" t="inlineStr">
        <is>
          <t>Taux horaire</t>
        </is>
      </c>
      <c r="I3" s="2" t="inlineStr">
        <is>
          <t>Montant facturé</t>
        </is>
      </c>
      <c r="J3" s="2" t="inlineStr">
        <is>
          <t>Statut</t>
        </is>
      </c>
      <c r="L3" s="3" t="inlineStr">
        <is>
          <t>Collaborateur</t>
        </is>
      </c>
      <c r="M3" s="3" t="inlineStr">
        <is>
          <t>Taux horaire</t>
        </is>
      </c>
    </row>
    <row r="4">
      <c r="A4" s="4" t="inlineStr">
        <is>
          <t>2026-01-06</t>
        </is>
      </c>
      <c r="B4" s="5" t="inlineStr">
        <is>
          <t>Camille Bernard</t>
        </is>
      </c>
      <c r="C4" s="6" t="inlineStr">
        <is>
          <t>Renault</t>
        </is>
      </c>
      <c r="D4" s="5" t="inlineStr">
        <is>
          <t>Développement</t>
        </is>
      </c>
      <c r="E4" s="7" t="n">
        <v>6.5</v>
      </c>
      <c r="F4" s="7" t="n">
        <v>1</v>
      </c>
      <c r="G4" s="8">
        <f>E4+F4</f>
        <v/>
      </c>
      <c r="H4" s="9">
        <f>IFERROR(VLOOKUP(B4,$L$4:$M$11,2,0),0)</f>
        <v/>
      </c>
      <c r="I4" s="9">
        <f>E4*H4</f>
        <v/>
      </c>
      <c r="J4" s="5">
        <f>IF(G4&gt;=7,"Objectif atteint",IF(G4&gt;=5,"Correct","À surveiller"))</f>
        <v/>
      </c>
      <c r="L4" s="10" t="inlineStr">
        <is>
          <t>Camille Bernard</t>
        </is>
      </c>
      <c r="M4" s="11" t="n">
        <v>55</v>
      </c>
    </row>
    <row r="5">
      <c r="A5" s="12" t="inlineStr">
        <is>
          <t>2026-01-08</t>
        </is>
      </c>
      <c r="B5" s="13" t="inlineStr">
        <is>
          <t>Julien Petit</t>
        </is>
      </c>
      <c r="C5" s="14" t="inlineStr">
        <is>
          <t>Orange</t>
        </is>
      </c>
      <c r="D5" s="13" t="inlineStr">
        <is>
          <t>Support</t>
        </is>
      </c>
      <c r="E5" s="7" t="n">
        <v>5</v>
      </c>
      <c r="F5" s="7" t="n">
        <v>2</v>
      </c>
      <c r="G5" s="15">
        <f>E5+F5</f>
        <v/>
      </c>
      <c r="H5" s="16">
        <f>IFERROR(VLOOKUP(B5,$L$4:$M$11,2,0),0)</f>
        <v/>
      </c>
      <c r="I5" s="16">
        <f>E5*H5</f>
        <v/>
      </c>
      <c r="J5" s="13">
        <f>IF(G5&gt;=7,"Objectif atteint",IF(G5&gt;=5,"Correct","À surveiller"))</f>
        <v/>
      </c>
      <c r="L5" s="10" t="inlineStr">
        <is>
          <t>Julien Petit</t>
        </is>
      </c>
      <c r="M5" s="11" t="n">
        <v>48</v>
      </c>
    </row>
    <row r="6">
      <c r="A6" s="4" t="inlineStr">
        <is>
          <t>2026-01-10</t>
        </is>
      </c>
      <c r="B6" s="5" t="inlineStr">
        <is>
          <t>Émilie Moreau</t>
        </is>
      </c>
      <c r="C6" s="6" t="inlineStr">
        <is>
          <t>SNCF</t>
        </is>
      </c>
      <c r="D6" s="5" t="inlineStr">
        <is>
          <t>Réunion</t>
        </is>
      </c>
      <c r="E6" s="7" t="n">
        <v>4</v>
      </c>
      <c r="F6" s="7" t="n">
        <v>1.5</v>
      </c>
      <c r="G6" s="8">
        <f>E6+F6</f>
        <v/>
      </c>
      <c r="H6" s="9">
        <f>IFERROR(VLOOKUP(B6,$L$4:$M$11,2,0),0)</f>
        <v/>
      </c>
      <c r="I6" s="9">
        <f>E6*H6</f>
        <v/>
      </c>
      <c r="J6" s="5">
        <f>IF(G6&gt;=7,"Objectif atteint",IF(G6&gt;=5,"Correct","À surveiller"))</f>
        <v/>
      </c>
      <c r="L6" s="10" t="inlineStr">
        <is>
          <t>Émilie Moreau</t>
        </is>
      </c>
      <c r="M6" s="11" t="n">
        <v>60</v>
      </c>
    </row>
    <row r="7">
      <c r="A7" s="12" t="inlineStr">
        <is>
          <t>2026-01-13</t>
        </is>
      </c>
      <c r="B7" s="13" t="inlineStr">
        <is>
          <t>Lucas Simon</t>
        </is>
      </c>
      <c r="C7" s="14" t="inlineStr">
        <is>
          <t>Carrefour</t>
        </is>
      </c>
      <c r="D7" s="13" t="inlineStr">
        <is>
          <t>Développement</t>
        </is>
      </c>
      <c r="E7" s="7" t="n">
        <v>7</v>
      </c>
      <c r="F7" s="7" t="n">
        <v>0.5</v>
      </c>
      <c r="G7" s="15">
        <f>E7+F7</f>
        <v/>
      </c>
      <c r="H7" s="16">
        <f>IFERROR(VLOOKUP(B7,$L$4:$M$11,2,0),0)</f>
        <v/>
      </c>
      <c r="I7" s="16">
        <f>E7*H7</f>
        <v/>
      </c>
      <c r="J7" s="13">
        <f>IF(G7&gt;=7,"Objectif atteint",IF(G7&gt;=5,"Correct","À surveiller"))</f>
        <v/>
      </c>
      <c r="L7" s="10" t="inlineStr">
        <is>
          <t>Lucas Simon</t>
        </is>
      </c>
      <c r="M7" s="11" t="n">
        <v>45</v>
      </c>
    </row>
    <row r="8">
      <c r="A8" s="4" t="inlineStr">
        <is>
          <t>2026-01-15</t>
        </is>
      </c>
      <c r="B8" s="5" t="inlineStr">
        <is>
          <t>Chloé Laurent</t>
        </is>
      </c>
      <c r="C8" s="6" t="inlineStr">
        <is>
          <t>TotalEnergies</t>
        </is>
      </c>
      <c r="D8" s="5" t="inlineStr">
        <is>
          <t>Formation</t>
        </is>
      </c>
      <c r="E8" s="7" t="n">
        <v>3.5</v>
      </c>
      <c r="F8" s="7" t="n">
        <v>2.5</v>
      </c>
      <c r="G8" s="8">
        <f>E8+F8</f>
        <v/>
      </c>
      <c r="H8" s="9">
        <f>IFERROR(VLOOKUP(B8,$L$4:$M$11,2,0),0)</f>
        <v/>
      </c>
      <c r="I8" s="9">
        <f>E8*H8</f>
        <v/>
      </c>
      <c r="J8" s="5">
        <f>IF(G8&gt;=7,"Objectif atteint",IF(G8&gt;=5,"Correct","À surveiller"))</f>
        <v/>
      </c>
      <c r="L8" s="10" t="inlineStr">
        <is>
          <t>Chloé Laurent</t>
        </is>
      </c>
      <c r="M8" s="11" t="n">
        <v>52</v>
      </c>
    </row>
    <row r="9">
      <c r="A9" s="12" t="inlineStr">
        <is>
          <t>2026-01-17</t>
        </is>
      </c>
      <c r="B9" s="13" t="inlineStr">
        <is>
          <t>Thomas Girard</t>
        </is>
      </c>
      <c r="C9" s="14" t="inlineStr">
        <is>
          <t>BNP Paribas</t>
        </is>
      </c>
      <c r="D9" s="13" t="inlineStr">
        <is>
          <t>Développement</t>
        </is>
      </c>
      <c r="E9" s="7" t="n">
        <v>6</v>
      </c>
      <c r="F9" s="7" t="n">
        <v>1</v>
      </c>
      <c r="G9" s="15">
        <f>E9+F9</f>
        <v/>
      </c>
      <c r="H9" s="16">
        <f>IFERROR(VLOOKUP(B9,$L$4:$M$11,2,0),0)</f>
        <v/>
      </c>
      <c r="I9" s="16">
        <f>E9*H9</f>
        <v/>
      </c>
      <c r="J9" s="13">
        <f>IF(G9&gt;=7,"Objectif atteint",IF(G9&gt;=5,"Correct","À surveiller"))</f>
        <v/>
      </c>
      <c r="L9" s="10" t="inlineStr">
        <is>
          <t>Thomas Girard</t>
        </is>
      </c>
      <c r="M9" s="11" t="n">
        <v>50</v>
      </c>
    </row>
    <row r="10">
      <c r="A10" s="4" t="inlineStr">
        <is>
          <t>2026-01-20</t>
        </is>
      </c>
      <c r="B10" s="5" t="inlineStr">
        <is>
          <t>Léa Fontaine</t>
        </is>
      </c>
      <c r="C10" s="6" t="inlineStr">
        <is>
          <t>Renault</t>
        </is>
      </c>
      <c r="D10" s="5" t="inlineStr">
        <is>
          <t>Administratif</t>
        </is>
      </c>
      <c r="E10" s="7" t="n">
        <v>2</v>
      </c>
      <c r="F10" s="7" t="n">
        <v>3</v>
      </c>
      <c r="G10" s="8">
        <f>E10+F10</f>
        <v/>
      </c>
      <c r="H10" s="9">
        <f>IFERROR(VLOOKUP(B10,$L$4:$M$11,2,0),0)</f>
        <v/>
      </c>
      <c r="I10" s="9">
        <f>E10*H10</f>
        <v/>
      </c>
      <c r="J10" s="5">
        <f>IF(G10&gt;=7,"Objectif atteint",IF(G10&gt;=5,"Correct","À surveiller"))</f>
        <v/>
      </c>
      <c r="L10" s="10" t="inlineStr">
        <is>
          <t>Léa Fontaine</t>
        </is>
      </c>
      <c r="M10" s="11" t="n">
        <v>58</v>
      </c>
    </row>
    <row r="11">
      <c r="A11" s="12" t="inlineStr">
        <is>
          <t>2026-01-22</t>
        </is>
      </c>
      <c r="B11" s="13" t="inlineStr">
        <is>
          <t>Nicolas Roux</t>
        </is>
      </c>
      <c r="C11" s="14" t="inlineStr">
        <is>
          <t>Orange</t>
        </is>
      </c>
      <c r="D11" s="13" t="inlineStr">
        <is>
          <t>Support</t>
        </is>
      </c>
      <c r="E11" s="7" t="n">
        <v>5.5</v>
      </c>
      <c r="F11" s="7" t="n">
        <v>1.5</v>
      </c>
      <c r="G11" s="15">
        <f>E11+F11</f>
        <v/>
      </c>
      <c r="H11" s="16">
        <f>IFERROR(VLOOKUP(B11,$L$4:$M$11,2,0),0)</f>
        <v/>
      </c>
      <c r="I11" s="16">
        <f>E11*H11</f>
        <v/>
      </c>
      <c r="J11" s="13">
        <f>IF(G11&gt;=7,"Objectif atteint",IF(G11&gt;=5,"Correct","À surveiller"))</f>
        <v/>
      </c>
      <c r="L11" s="10" t="inlineStr">
        <is>
          <t>Nicolas Roux</t>
        </is>
      </c>
      <c r="M11" s="11" t="n">
        <v>47</v>
      </c>
    </row>
    <row r="12">
      <c r="A12" s="4" t="inlineStr">
        <is>
          <t>2026-01-24</t>
        </is>
      </c>
      <c r="B12" s="5" t="inlineStr">
        <is>
          <t>Camille Bernard</t>
        </is>
      </c>
      <c r="C12" s="6" t="inlineStr">
        <is>
          <t>SNCF</t>
        </is>
      </c>
      <c r="D12" s="5" t="inlineStr">
        <is>
          <t>Réunion</t>
        </is>
      </c>
      <c r="E12" s="7" t="n">
        <v>4.5</v>
      </c>
      <c r="F12" s="7" t="n">
        <v>1</v>
      </c>
      <c r="G12" s="8">
        <f>E12+F12</f>
        <v/>
      </c>
      <c r="H12" s="9">
        <f>IFERROR(VLOOKUP(B12,$L$4:$M$11,2,0),0)</f>
        <v/>
      </c>
      <c r="I12" s="9">
        <f>E12*H12</f>
        <v/>
      </c>
      <c r="J12" s="5">
        <f>IF(G12&gt;=7,"Objectif atteint",IF(G12&gt;=5,"Correct","À surveiller"))</f>
        <v/>
      </c>
    </row>
    <row r="13">
      <c r="A13" s="12" t="inlineStr">
        <is>
          <t>2026-01-27</t>
        </is>
      </c>
      <c r="B13" s="13" t="inlineStr">
        <is>
          <t>Julien Petit</t>
        </is>
      </c>
      <c r="C13" s="14" t="inlineStr">
        <is>
          <t>Carrefour</t>
        </is>
      </c>
      <c r="D13" s="13" t="inlineStr">
        <is>
          <t>Développement</t>
        </is>
      </c>
      <c r="E13" s="7" t="n">
        <v>6.5</v>
      </c>
      <c r="F13" s="7" t="n">
        <v>0.5</v>
      </c>
      <c r="G13" s="15">
        <f>E13+F13</f>
        <v/>
      </c>
      <c r="H13" s="16">
        <f>IFERROR(VLOOKUP(B13,$L$4:$M$11,2,0),0)</f>
        <v/>
      </c>
      <c r="I13" s="16">
        <f>E13*H13</f>
        <v/>
      </c>
      <c r="J13" s="13">
        <f>IF(G13&gt;=7,"Objectif atteint",IF(G13&gt;=5,"Correct","À surveiller"))</f>
        <v/>
      </c>
    </row>
    <row r="14">
      <c r="A14" s="17" t="inlineStr">
        <is>
          <t>TOTAL</t>
        </is>
      </c>
      <c r="B14" s="17" t="n"/>
      <c r="C14" s="17" t="n"/>
      <c r="D14" s="17" t="n"/>
      <c r="E14" s="18">
        <f>SUM(E4:E13)</f>
        <v/>
      </c>
      <c r="F14" s="18">
        <f>SUM(F4:F13)</f>
        <v/>
      </c>
      <c r="G14" s="18">
        <f>SUM(G4:G13)</f>
        <v/>
      </c>
      <c r="H14" s="17" t="n"/>
      <c r="I14" s="19">
        <f>SUM(I4:I13)</f>
        <v/>
      </c>
      <c r="J14" s="17" t="n"/>
    </row>
    <row r="16">
      <c r="A16" s="20" t="inlineStr">
        <is>
          <t>Indicateurs clés</t>
        </is>
      </c>
    </row>
    <row r="17">
      <c r="A17" s="21" t="inlineStr">
        <is>
          <t>Nombre de tâches suivies</t>
        </is>
      </c>
      <c r="C17" s="20">
        <f>COUNTA(B4:B13)</f>
        <v/>
      </c>
    </row>
    <row r="18">
      <c r="A18" s="21" t="inlineStr">
        <is>
          <t>Nombre 'À surveiller'</t>
        </is>
      </c>
      <c r="C18" s="20">
        <f>COUNTIF(J4:J13,"À surveiller")</f>
        <v/>
      </c>
    </row>
    <row r="19">
      <c r="A19" s="21" t="inlineStr">
        <is>
          <t>Heures facturables moyennes / tâche</t>
        </is>
      </c>
      <c r="C19" s="22">
        <f>IFERROR(AVERAGE(E4:E13),0)</f>
        <v/>
      </c>
    </row>
  </sheetData>
  <mergeCells count="2">
    <mergeCell ref="A1:J1"/>
    <mergeCell ref="A14:D14"/>
  </mergeCells>
  <conditionalFormatting sqref="J4:J13">
    <cfRule type="expression" priority="1" dxfId="0" stopIfTrue="1">
      <formula>J4="Objectif atteint"</formula>
    </cfRule>
    <cfRule type="expression" priority="2" dxfId="1" stopIfTrue="1">
      <formula>J4="À surveiller"</formula>
    </cfRule>
  </conditionalFormatting>
  <dataValidations count="1">
    <dataValidation sqref="D4:D13" showErrorMessage="1" showInputMessage="1" allowBlank="1" type="list">
      <formula1>"Développement,Réunion,Support,Formation,Administratif"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9" customWidth="1" min="3" max="3"/>
    <col width="14" customWidth="1" min="4" max="4"/>
    <col width="16" customWidth="1" min="5" max="5"/>
    <col width="12" customWidth="1" min="6" max="6"/>
  </cols>
  <sheetData>
    <row r="1" ht="26" customHeight="1">
      <c r="A1" s="23" t="inlineStr">
        <is>
          <t>TABLEAU DE BORD — ACTIVITÉ 2026</t>
        </is>
      </c>
    </row>
    <row r="3" ht="30" customHeight="1">
      <c r="A3" s="2" t="inlineStr">
        <is>
          <t>Collaborateur</t>
        </is>
      </c>
      <c r="B3" s="2" t="inlineStr">
        <is>
          <t>Heures facturables</t>
        </is>
      </c>
      <c r="C3" s="2" t="inlineStr">
        <is>
          <t>Heures non facturables</t>
        </is>
      </c>
      <c r="D3" s="2" t="inlineStr">
        <is>
          <t>Total heures</t>
        </is>
      </c>
      <c r="E3" s="2" t="inlineStr">
        <is>
          <t>Montant facturé</t>
        </is>
      </c>
      <c r="F3" s="2" t="inlineStr">
        <is>
          <t>Nb tâches</t>
        </is>
      </c>
    </row>
    <row r="4">
      <c r="A4" s="5" t="inlineStr">
        <is>
          <t>Camille Bernard</t>
        </is>
      </c>
      <c r="B4" s="8">
        <f>SUMIF('Suivi d\'activité'!$B$4:$B$13,A4,'Suivi d\'activité'!$E$4:$E$13)</f>
        <v/>
      </c>
      <c r="C4" s="8">
        <f>SUMIF('Suivi d\'activité'!$B$4:$B$13,A4,'Suivi d\'activité'!$F$4:$F$13)</f>
        <v/>
      </c>
      <c r="D4" s="8">
        <f>B4+C4</f>
        <v/>
      </c>
      <c r="E4" s="9">
        <f>SUMIF('Suivi d\'activité'!$B$4:$B$13,A4,'Suivi d\'activité'!$I$4:$I$13)</f>
        <v/>
      </c>
      <c r="F4" s="5">
        <f>COUNTIF('Suivi d\'activité'!$B$4:$B$13,A4)</f>
        <v/>
      </c>
    </row>
    <row r="5">
      <c r="A5" s="13" t="inlineStr">
        <is>
          <t>Julien Petit</t>
        </is>
      </c>
      <c r="B5" s="15">
        <f>SUMIF('Suivi d\'activité'!$B$4:$B$13,A5,'Suivi d\'activité'!$E$4:$E$13)</f>
        <v/>
      </c>
      <c r="C5" s="15">
        <f>SUMIF('Suivi d\'activité'!$B$4:$B$13,A5,'Suivi d\'activité'!$F$4:$F$13)</f>
        <v/>
      </c>
      <c r="D5" s="15">
        <f>B5+C5</f>
        <v/>
      </c>
      <c r="E5" s="16">
        <f>SUMIF('Suivi d\'activité'!$B$4:$B$13,A5,'Suivi d\'activité'!$I$4:$I$13)</f>
        <v/>
      </c>
      <c r="F5" s="13">
        <f>COUNTIF('Suivi d\'activité'!$B$4:$B$13,A5)</f>
        <v/>
      </c>
    </row>
    <row r="6">
      <c r="A6" s="5" t="inlineStr">
        <is>
          <t>Émilie Moreau</t>
        </is>
      </c>
      <c r="B6" s="8">
        <f>SUMIF('Suivi d\'activité'!$B$4:$B$13,A6,'Suivi d\'activité'!$E$4:$E$13)</f>
        <v/>
      </c>
      <c r="C6" s="8">
        <f>SUMIF('Suivi d\'activité'!$B$4:$B$13,A6,'Suivi d\'activité'!$F$4:$F$13)</f>
        <v/>
      </c>
      <c r="D6" s="8">
        <f>B6+C6</f>
        <v/>
      </c>
      <c r="E6" s="9">
        <f>SUMIF('Suivi d\'activité'!$B$4:$B$13,A6,'Suivi d\'activité'!$I$4:$I$13)</f>
        <v/>
      </c>
      <c r="F6" s="5">
        <f>COUNTIF('Suivi d\'activité'!$B$4:$B$13,A6)</f>
        <v/>
      </c>
    </row>
    <row r="7">
      <c r="A7" s="13" t="inlineStr">
        <is>
          <t>Lucas Simon</t>
        </is>
      </c>
      <c r="B7" s="15">
        <f>SUMIF('Suivi d\'activité'!$B$4:$B$13,A7,'Suivi d\'activité'!$E$4:$E$13)</f>
        <v/>
      </c>
      <c r="C7" s="15">
        <f>SUMIF('Suivi d\'activité'!$B$4:$B$13,A7,'Suivi d\'activité'!$F$4:$F$13)</f>
        <v/>
      </c>
      <c r="D7" s="15">
        <f>B7+C7</f>
        <v/>
      </c>
      <c r="E7" s="16">
        <f>SUMIF('Suivi d\'activité'!$B$4:$B$13,A7,'Suivi d\'activité'!$I$4:$I$13)</f>
        <v/>
      </c>
      <c r="F7" s="13">
        <f>COUNTIF('Suivi d\'activité'!$B$4:$B$13,A7)</f>
        <v/>
      </c>
    </row>
    <row r="8">
      <c r="A8" s="5" t="inlineStr">
        <is>
          <t>Chloé Laurent</t>
        </is>
      </c>
      <c r="B8" s="8">
        <f>SUMIF('Suivi d\'activité'!$B$4:$B$13,A8,'Suivi d\'activité'!$E$4:$E$13)</f>
        <v/>
      </c>
      <c r="C8" s="8">
        <f>SUMIF('Suivi d\'activité'!$B$4:$B$13,A8,'Suivi d\'activité'!$F$4:$F$13)</f>
        <v/>
      </c>
      <c r="D8" s="8">
        <f>B8+C8</f>
        <v/>
      </c>
      <c r="E8" s="9">
        <f>SUMIF('Suivi d\'activité'!$B$4:$B$13,A8,'Suivi d\'activité'!$I$4:$I$13)</f>
        <v/>
      </c>
      <c r="F8" s="5">
        <f>COUNTIF('Suivi d\'activité'!$B$4:$B$13,A8)</f>
        <v/>
      </c>
    </row>
    <row r="9">
      <c r="A9" s="13" t="inlineStr">
        <is>
          <t>Thomas Girard</t>
        </is>
      </c>
      <c r="B9" s="15">
        <f>SUMIF('Suivi d\'activité'!$B$4:$B$13,A9,'Suivi d\'activité'!$E$4:$E$13)</f>
        <v/>
      </c>
      <c r="C9" s="15">
        <f>SUMIF('Suivi d\'activité'!$B$4:$B$13,A9,'Suivi d\'activité'!$F$4:$F$13)</f>
        <v/>
      </c>
      <c r="D9" s="15">
        <f>B9+C9</f>
        <v/>
      </c>
      <c r="E9" s="16">
        <f>SUMIF('Suivi d\'activité'!$B$4:$B$13,A9,'Suivi d\'activité'!$I$4:$I$13)</f>
        <v/>
      </c>
      <c r="F9" s="13">
        <f>COUNTIF('Suivi d\'activité'!$B$4:$B$13,A9)</f>
        <v/>
      </c>
    </row>
    <row r="10">
      <c r="A10" s="5" t="inlineStr">
        <is>
          <t>Léa Fontaine</t>
        </is>
      </c>
      <c r="B10" s="8">
        <f>SUMIF('Suivi d\'activité'!$B$4:$B$13,A10,'Suivi d\'activité'!$E$4:$E$13)</f>
        <v/>
      </c>
      <c r="C10" s="8">
        <f>SUMIF('Suivi d\'activité'!$B$4:$B$13,A10,'Suivi d\'activité'!$F$4:$F$13)</f>
        <v/>
      </c>
      <c r="D10" s="8">
        <f>B10+C10</f>
        <v/>
      </c>
      <c r="E10" s="9">
        <f>SUMIF('Suivi d\'activité'!$B$4:$B$13,A10,'Suivi d\'activité'!$I$4:$I$13)</f>
        <v/>
      </c>
      <c r="F10" s="5">
        <f>COUNTIF('Suivi d\'activité'!$B$4:$B$13,A10)</f>
        <v/>
      </c>
    </row>
    <row r="11">
      <c r="A11" s="13" t="inlineStr">
        <is>
          <t>Nicolas Roux</t>
        </is>
      </c>
      <c r="B11" s="15">
        <f>SUMIF('Suivi d\'activité'!$B$4:$B$13,A11,'Suivi d\'activité'!$E$4:$E$13)</f>
        <v/>
      </c>
      <c r="C11" s="15">
        <f>SUMIF('Suivi d\'activité'!$B$4:$B$13,A11,'Suivi d\'activité'!$F$4:$F$13)</f>
        <v/>
      </c>
      <c r="D11" s="15">
        <f>B11+C11</f>
        <v/>
      </c>
      <c r="E11" s="16">
        <f>SUMIF('Suivi d\'activité'!$B$4:$B$13,A11,'Suivi d\'activité'!$I$4:$I$13)</f>
        <v/>
      </c>
      <c r="F11" s="13">
        <f>COUNTIF('Suivi d\'activité'!$B$4:$B$13,A11)</f>
        <v/>
      </c>
    </row>
    <row r="12">
      <c r="A12" s="17" t="inlineStr">
        <is>
          <t>TOTAL</t>
        </is>
      </c>
      <c r="B12" s="18">
        <f>SUM(B4:B11)</f>
        <v/>
      </c>
      <c r="C12" s="18">
        <f>SUM(C4:C11)</f>
        <v/>
      </c>
      <c r="D12" s="18">
        <f>SUM(D4:D11)</f>
        <v/>
      </c>
      <c r="E12" s="19">
        <f>SUM(E4:E11)</f>
        <v/>
      </c>
      <c r="F12" s="24">
        <f>SUM(F4:F11)</f>
        <v/>
      </c>
    </row>
    <row r="15">
      <c r="A15" s="20" t="inlineStr">
        <is>
          <t>Synthèse globale</t>
        </is>
      </c>
    </row>
    <row r="16">
      <c r="A16" s="21" t="inlineStr">
        <is>
          <t>Total heures facturables</t>
        </is>
      </c>
      <c r="C16" s="22">
        <f>SUM(B4:B11)</f>
        <v/>
      </c>
    </row>
    <row r="17">
      <c r="A17" s="21" t="inlineStr">
        <is>
          <t>Total heures non facturables</t>
        </is>
      </c>
      <c r="C17" s="22">
        <f>SUM(C4:C11)</f>
        <v/>
      </c>
    </row>
    <row r="18">
      <c r="A18" s="21" t="inlineStr">
        <is>
          <t>Total facturé</t>
        </is>
      </c>
      <c r="C18" s="25">
        <f>SUM(E4:E11)</f>
        <v/>
      </c>
    </row>
    <row r="19">
      <c r="A19" s="21" t="inlineStr">
        <is>
          <t>Taux d'occupation facturable</t>
        </is>
      </c>
      <c r="C19" s="26">
        <f>IFERROR(SUM(B4:B11)/SUM(D4:D11),0)</f>
        <v/>
      </c>
    </row>
    <row r="20">
      <c r="A20" s="10" t="inlineStr">
        <is>
          <t>Catégorie</t>
        </is>
      </c>
      <c r="B20" s="10" t="inlineStr">
        <is>
          <t>Heures</t>
        </is>
      </c>
    </row>
    <row r="21">
      <c r="A21" s="10" t="inlineStr">
        <is>
          <t>Facturables</t>
        </is>
      </c>
      <c r="B21" s="10">
        <f>SUM(B4:B11)</f>
        <v/>
      </c>
    </row>
    <row r="22">
      <c r="A22" s="10" t="inlineStr">
        <is>
          <t>Non facturables</t>
        </is>
      </c>
      <c r="B22" s="10">
        <f>SUM(C4:C11)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 ht="26" customHeight="1">
      <c r="A1" s="23" t="inlineStr">
        <is>
          <t>MODE D'EMPLOI — OUTIL DE SUIVI D'ACTIVITÉ</t>
        </is>
      </c>
    </row>
    <row r="3" ht="20" customHeight="1">
      <c r="A3" s="27" t="inlineStr">
        <is>
          <t>Objectif de l'outil</t>
        </is>
      </c>
    </row>
    <row r="4" ht="45" customHeight="1">
      <c r="A4" s="28" t="inlineStr">
        <is>
          <t>Ce classeur permet de suivre l'activité quotidienne des collaborateurs : heures facturables, heures non facturables, montants facturés et respect des objectifs horaires.</t>
        </is>
      </c>
    </row>
    <row r="6" ht="20" customHeight="1">
      <c r="A6" s="27" t="inlineStr">
        <is>
          <t>Feuille 'Suivi d'activité'</t>
        </is>
      </c>
    </row>
    <row r="7" ht="45" customHeight="1">
      <c r="A7" s="28" t="inlineStr">
        <is>
          <t>Saisissez une ligne par tâche réalisée : date, collaborateur, client, type de tâche, heures facturables et non facturables (cellules jaunes). Le total d'heures, le taux horaire (issu du référentiel colonnes L:M), le montant facturé et le statut se calculent automatiquement.</t>
        </is>
      </c>
    </row>
    <row r="9" ht="20" customHeight="1">
      <c r="A9" s="27" t="inlineStr">
        <is>
          <t>Statut automatique</t>
        </is>
      </c>
    </row>
    <row r="10" ht="45" customHeight="1">
      <c r="A10" s="28" t="inlineStr">
        <is>
          <t>La colonne Statut indique 'Objectif atteint' si le total d'heures ≥ 7, 'Correct' si ≥ 5, sinon 'À surveiller' (mise en couleur automatique).</t>
        </is>
      </c>
    </row>
    <row r="12" ht="20" customHeight="1">
      <c r="A12" s="27" t="inlineStr">
        <is>
          <t>Feuille 'Tableau de bord'</t>
        </is>
      </c>
    </row>
    <row r="13" ht="45" customHeight="1">
      <c r="A13" s="28" t="inlineStr">
        <is>
          <t>Cette feuille agrège automatiquement les données par collaborateur (SUMIF/COUNTIF) et affiche deux graphiques : montant facturé par collaborateur et répartition des heures facturables/non facturables.</t>
        </is>
      </c>
    </row>
    <row r="15" ht="20" customHeight="1">
      <c r="A15" s="27" t="inlineStr">
        <is>
          <t>Référentiel des taux horaires</t>
        </is>
      </c>
    </row>
    <row r="16" ht="45" customHeight="1">
      <c r="A16" s="28" t="inlineStr">
        <is>
          <t>Le tableau en colonnes L:M de la feuille 'Suivi d'activité' associe chaque collaborateur à son taux horaire. Modifiez ces valeurs pour mettre à jour automatiquement tous les montants facturés.</t>
        </is>
      </c>
    </row>
    <row r="18" ht="20" customHeight="1">
      <c r="A18" s="27" t="inlineStr">
        <is>
          <t>Bonnes pratiques</t>
        </is>
      </c>
    </row>
    <row r="19" ht="45" customHeight="1">
      <c r="A19" s="28" t="inlineStr">
        <is>
          <t>Ne saisissez des données que dans les cellules jaunes (heures) et les lignes de tableau prévues. Les autres cellules contiennent des formules qu'il ne faut pas écraser.</t>
        </is>
      </c>
    </row>
  </sheetData>
  <mergeCells count="13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2026-07-21T16:10:07Z</dcterms:created>
  <dcterms:modified xmlns:dcterms="http://purl.org/dc/terms/" xmlns:xsi="http://www.w3.org/2001/XMLSchema-instance" xsi:type="dcterms:W3CDTF">2026-07-21T16:10:07Z</dcterms:modified>
</cp:coreProperties>
</file>