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Équipes" sheetId="2" state="visible" r:id="rId2"/>
    <sheet xmlns:r="http://schemas.openxmlformats.org/officeDocument/2006/relationships" name="Matchs" sheetId="3" state="visible" r:id="rId3"/>
    <sheet xmlns:r="http://schemas.openxmlformats.org/officeDocument/2006/relationships" name="Tableau de bord" sheetId="4" state="visible" r:id="rId4"/>
  </sheets>
  <definedNames>
    <definedName name="_xlnm._FilterDatabase" localSheetId="1" hidden="1">'Équipes'!$A$1:$K$101</definedName>
    <definedName name="_xlnm._FilterDatabase" localSheetId="2" hidden="1">'Matchs'!$A$1:$O$101</definedName>
    <definedName name="_xlnm._FilterDatabase" localSheetId="3" hidden="1">'Tableau de bord'!$A$13:$L$113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\ ##0,00\ &quot;€&quot;"/>
    <numFmt numFmtId="165" formatCode="DD/MM/YYYY"/>
    <numFmt numFmtId="166" formatCode="0,0 %"/>
    <numFmt numFmtId="167" formatCode="HH:MM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sz val="11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BE123C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0891B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1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1"/>
      </font>
      <fill>
        <patternFill patternType="solid">
          <fgColor rgb="000891B2"/>
        </patternFill>
      </fill>
    </dxf>
    <dxf>
      <font>
        <name val="Calibri"/>
        <b val="1"/>
        <sz val="11"/>
      </font>
      <fill>
        <patternFill patternType="solid">
          <fgColor rgb="00FDF0F3"/>
        </patternFill>
      </fill>
    </dxf>
    <dxf>
      <font>
        <name val="Calibri"/>
        <b val="1"/>
        <sz val="11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Points par équipe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bord'!K13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'Tableau de bord'!$B$14:$B$113</f>
            </numRef>
          </cat>
          <val>
            <numRef>
              <f>'Tableau de bord'!$K$14:$K$113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Équipes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Points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Buts pour et buts contre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'Tableau de bord'!H13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'Tableau de bord'!$B$14:$B$113</f>
            </numRef>
          </cat>
          <val>
            <numRef>
              <f>'Tableau de bord'!$H$14:$H$113</f>
            </numRef>
          </val>
        </ser>
        <ser>
          <idx val="1"/>
          <order val="1"/>
          <tx>
            <strRef>
              <f>'Tableau de bord'!I13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'Tableau de bord'!$B$14:$B$113</f>
            </numRef>
          </cat>
          <val>
            <numRef>
              <f>'Tableau de bord'!$I$14:$I$113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Équipes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Avancement des matchs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bord'!E3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bord'!$D$4:$D$5</f>
            </numRef>
          </cat>
          <val>
            <numRef>
              <f>'Tableau de bord'!$E$4:$E$5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13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13</col>
      <colOff>0</colOff>
      <row>33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Gestion tournoi foot Excel — Mode d'emploi</t>
        </is>
      </c>
    </row>
    <row r="3" ht="32" customHeight="1">
      <c r="A3" s="2" t="inlineStr">
        <is>
          <t>Démarrage</t>
        </is>
      </c>
      <c r="B3" s="3" t="inlineStr">
        <is>
          <t>Renseignez les informations des équipes dans la feuille « Équipes », puis programmez et saisissez les résultats dans la feuille « Matchs ».</t>
        </is>
      </c>
    </row>
    <row r="4" ht="32" customHeight="1"/>
    <row r="5" ht="32" customHeight="1">
      <c r="A5" s="2" t="inlineStr">
        <is>
          <t>Saisie des équipes</t>
        </is>
      </c>
      <c r="B5" s="3" t="inlineStr">
        <is>
          <t>Les cellules jaunes sont réservées à la saisie. Conservez un identifiant unique par équipe et indiquez le paiement reçu pour suivre les inscriptions.</t>
        </is>
      </c>
    </row>
    <row r="6" ht="32" customHeight="1"/>
    <row r="7" ht="32" customHeight="1">
      <c r="A7" s="2" t="inlineStr">
        <is>
          <t>Saisie des matchs</t>
        </is>
      </c>
      <c r="B7" s="3" t="inlineStr">
        <is>
          <t>Pour un match non joué, laissez les deux scores vides et choisissez le statut « Programmé ». Une fois le match terminé, saisissez les buts et choisissez « Joué ».</t>
        </is>
      </c>
    </row>
    <row r="8" ht="32" customHeight="1"/>
    <row r="9" ht="32" customHeight="1">
      <c r="A9" s="2" t="inlineStr">
        <is>
          <t>Classement automatique</t>
        </is>
      </c>
      <c r="B9" s="3" t="inlineStr">
        <is>
          <t>Le tableau de bord calcule automatiquement les matchs joués, les buts, les points, les pourcentages de victoire et le classement des équipes.</t>
        </is>
      </c>
    </row>
    <row r="10" ht="32" customHeight="1"/>
    <row r="11" ht="32" customHeight="1">
      <c r="A11" s="2" t="inlineStr">
        <is>
          <t>Barème recommandé</t>
        </is>
      </c>
      <c r="B11" s="3" t="inlineStr">
        <is>
          <t>Victoire : 3 points. Match nul : 1 point. Défaite : 0 point. Les points sont calculés automatiquement selon les scores renseignés.</t>
        </is>
      </c>
    </row>
    <row r="12" ht="32" customHeight="1"/>
    <row r="13" ht="32" customHeight="1">
      <c r="A13" s="2" t="inlineStr">
        <is>
          <t>Budget d'inscription</t>
        </is>
      </c>
      <c r="B13" s="3" t="inlineStr">
        <is>
          <t>La feuille « Équipes » calcule les frais attendus, les recettes encaissées, le taux d'encaissement et les paiements à relancer.</t>
        </is>
      </c>
    </row>
    <row r="14" ht="32" customHeight="1"/>
    <row r="15" ht="32" customHeight="1">
      <c r="A15" s="2" t="inlineStr">
        <is>
          <t>Rappel RGPD</t>
        </is>
      </c>
      <c r="B15" s="3" t="inlineStr">
        <is>
          <t>Limitez les informations personnelles aux seules données nécessaires à l'organisation du tournoi et évitez de diffuser les coordonnées des capitaines sans nécessité.</t>
        </is>
      </c>
    </row>
    <row r="16" ht="32" customHeight="1"/>
    <row r="17" ht="32" customHeight="1">
      <c r="A17" s="2" t="inlineStr">
        <is>
          <t>Repère visuel</t>
        </is>
      </c>
      <c r="B17" s="4" t="inlineStr">
        <is>
          <t>Cellules jaunes : saisie manuelle. Cellules blanches ou roses : calculs et informations automatiques.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16" customWidth="1" min="3" max="3"/>
    <col width="22" customWidth="1" min="4" max="4"/>
    <col width="33" customWidth="1" min="5" max="5"/>
    <col width="18" customWidth="1" min="6" max="6"/>
    <col width="14" customWidth="1" min="7" max="7"/>
    <col width="22" customWidth="1" min="8" max="8"/>
    <col width="16" customWidth="1" min="9" max="9"/>
    <col width="25" customWidth="1" min="10" max="10"/>
    <col width="18" customWidth="1" min="11" max="11"/>
  </cols>
  <sheetData>
    <row r="1" ht="30" customHeight="1">
      <c r="A1" s="5" t="inlineStr">
        <is>
          <t>ID équipe</t>
        </is>
      </c>
      <c r="B1" s="5" t="inlineStr">
        <is>
          <t>Nom de l'équipe</t>
        </is>
      </c>
      <c r="C1" s="5" t="inlineStr">
        <is>
          <t>Ville</t>
        </is>
      </c>
      <c r="D1" s="5" t="inlineStr">
        <is>
          <t>Capitaine</t>
        </is>
      </c>
      <c r="E1" s="5" t="inlineStr">
        <is>
          <t>E-mail</t>
        </is>
      </c>
      <c r="F1" s="5" t="inlineStr">
        <is>
          <t>Téléphone</t>
        </is>
      </c>
      <c r="G1" s="5" t="inlineStr">
        <is>
          <t>Groupe</t>
        </is>
      </c>
      <c r="H1" s="5" t="inlineStr">
        <is>
          <t>Frais d'inscription (€)</t>
        </is>
      </c>
      <c r="I1" s="5" t="inlineStr">
        <is>
          <t>Paiement reçu</t>
        </is>
      </c>
      <c r="J1" s="5" t="inlineStr">
        <is>
          <t>Statut</t>
        </is>
      </c>
      <c r="K1" s="5" t="inlineStr">
        <is>
          <t>Date d'inscription</t>
        </is>
      </c>
    </row>
    <row r="2">
      <c r="A2" s="6" t="inlineStr">
        <is>
          <t>EQ01</t>
        </is>
      </c>
      <c r="B2" s="7" t="inlineStr">
        <is>
          <t>Les Aiglons</t>
        </is>
      </c>
      <c r="C2" s="7" t="inlineStr">
        <is>
          <t>Paris</t>
        </is>
      </c>
      <c r="D2" s="7" t="inlineStr">
        <is>
          <t>Camille Martin</t>
        </is>
      </c>
      <c r="E2" s="7" t="inlineStr">
        <is>
          <t>camille.martin@aiglons.fr</t>
        </is>
      </c>
      <c r="F2" s="7" t="inlineStr">
        <is>
          <t>06 12 34 56 01</t>
        </is>
      </c>
      <c r="G2" s="6" t="inlineStr">
        <is>
          <t>Groupe A</t>
        </is>
      </c>
      <c r="H2" s="8" t="n">
        <v>150</v>
      </c>
      <c r="I2" s="6" t="inlineStr">
        <is>
          <t>Oui</t>
        </is>
      </c>
      <c r="J2" s="9">
        <f>IF(I2="","",IF(I2="Oui","Inscription validée","Paiement à relancer"))</f>
        <v/>
      </c>
      <c r="K2" s="10" t="n">
        <v>46032</v>
      </c>
    </row>
    <row r="3">
      <c r="A3" s="6" t="inlineStr">
        <is>
          <t>EQ02</t>
        </is>
      </c>
      <c r="B3" s="7" t="inlineStr">
        <is>
          <t>Olympique Lyonnais Entreprise</t>
        </is>
      </c>
      <c r="C3" s="7" t="inlineStr">
        <is>
          <t>Lyon</t>
        </is>
      </c>
      <c r="D3" s="7" t="inlineStr">
        <is>
          <t>Julien Bernard</t>
        </is>
      </c>
      <c r="E3" s="7" t="inlineStr">
        <is>
          <t>julien.bernard@olentreprise.fr</t>
        </is>
      </c>
      <c r="F3" s="7" t="inlineStr">
        <is>
          <t>06 12 34 56 02</t>
        </is>
      </c>
      <c r="G3" s="6" t="inlineStr">
        <is>
          <t>Groupe A</t>
        </is>
      </c>
      <c r="H3" s="8" t="n">
        <v>150</v>
      </c>
      <c r="I3" s="6" t="inlineStr">
        <is>
          <t>Oui</t>
        </is>
      </c>
      <c r="J3" s="11">
        <f>IF(I3="","",IF(I3="Oui","Inscription validée","Paiement à relancer"))</f>
        <v/>
      </c>
      <c r="K3" s="10" t="n">
        <v>46038</v>
      </c>
    </row>
    <row r="4">
      <c r="A4" s="6" t="inlineStr">
        <is>
          <t>EQ03</t>
        </is>
      </c>
      <c r="B4" s="7" t="inlineStr">
        <is>
          <t>Phocéens FC</t>
        </is>
      </c>
      <c r="C4" s="7" t="inlineStr">
        <is>
          <t>Marseille</t>
        </is>
      </c>
      <c r="D4" s="7" t="inlineStr">
        <is>
          <t>Émilie Roux</t>
        </is>
      </c>
      <c r="E4" s="7" t="inlineStr">
        <is>
          <t>emilie.roux@phoceensfc.fr</t>
        </is>
      </c>
      <c r="F4" s="7" t="inlineStr">
        <is>
          <t>06 12 34 56 03</t>
        </is>
      </c>
      <c r="G4" s="6" t="inlineStr">
        <is>
          <t>Groupe A</t>
        </is>
      </c>
      <c r="H4" s="8" t="n">
        <v>150</v>
      </c>
      <c r="I4" s="6" t="inlineStr">
        <is>
          <t>Non</t>
        </is>
      </c>
      <c r="J4" s="9">
        <f>IF(I4="","",IF(I4="Oui","Inscription validée","Paiement à relancer"))</f>
        <v/>
      </c>
      <c r="K4" s="10" t="n">
        <v>46046</v>
      </c>
    </row>
    <row r="5">
      <c r="A5" s="6" t="inlineStr">
        <is>
          <t>EQ04</t>
        </is>
      </c>
      <c r="B5" s="7" t="inlineStr">
        <is>
          <t>Toulouse Capitole</t>
        </is>
      </c>
      <c r="C5" s="7" t="inlineStr">
        <is>
          <t>Toulouse</t>
        </is>
      </c>
      <c r="D5" s="7" t="inlineStr">
        <is>
          <t>Lucas Moreau</t>
        </is>
      </c>
      <c r="E5" s="7" t="inlineStr">
        <is>
          <t>lucas.moreau@capitole.fr</t>
        </is>
      </c>
      <c r="F5" s="7" t="inlineStr">
        <is>
          <t>06 12 34 56 04</t>
        </is>
      </c>
      <c r="G5" s="6" t="inlineStr">
        <is>
          <t>Groupe A</t>
        </is>
      </c>
      <c r="H5" s="8" t="n">
        <v>150</v>
      </c>
      <c r="I5" s="6" t="inlineStr">
        <is>
          <t>Oui</t>
        </is>
      </c>
      <c r="J5" s="11">
        <f>IF(I5="","",IF(I5="Oui","Inscription validée","Paiement à relancer"))</f>
        <v/>
      </c>
      <c r="K5" s="10" t="n">
        <v>46052</v>
      </c>
    </row>
    <row r="6">
      <c r="A6" s="6" t="inlineStr">
        <is>
          <t>EQ05</t>
        </is>
      </c>
      <c r="B6" s="7" t="inlineStr">
        <is>
          <t>Girondins Business</t>
        </is>
      </c>
      <c r="C6" s="7" t="inlineStr">
        <is>
          <t>Bordeaux</t>
        </is>
      </c>
      <c r="D6" s="7" t="inlineStr">
        <is>
          <t>Chloé Petit</t>
        </is>
      </c>
      <c r="E6" s="7" t="inlineStr">
        <is>
          <t>chloe.petit@girondinsbusiness.fr</t>
        </is>
      </c>
      <c r="F6" s="7" t="inlineStr">
        <is>
          <t>06 12 34 56 05</t>
        </is>
      </c>
      <c r="G6" s="6" t="inlineStr">
        <is>
          <t>Groupe B</t>
        </is>
      </c>
      <c r="H6" s="8" t="n">
        <v>150</v>
      </c>
      <c r="I6" s="6" t="inlineStr">
        <is>
          <t>Oui</t>
        </is>
      </c>
      <c r="J6" s="9">
        <f>IF(I6="","",IF(I6="Oui","Inscription validée","Paiement à relancer"))</f>
        <v/>
      </c>
      <c r="K6" s="10" t="n">
        <v>46059</v>
      </c>
    </row>
    <row r="7">
      <c r="A7" s="6" t="inlineStr">
        <is>
          <t>EQ06</t>
        </is>
      </c>
      <c r="B7" s="7" t="inlineStr">
        <is>
          <t>Lille Métropole</t>
        </is>
      </c>
      <c r="C7" s="7" t="inlineStr">
        <is>
          <t>Lille</t>
        </is>
      </c>
      <c r="D7" s="7" t="inlineStr">
        <is>
          <t>Thomas Leroy</t>
        </is>
      </c>
      <c r="E7" s="7" t="inlineStr">
        <is>
          <t>thomas.leroy@lillemetropole.fr</t>
        </is>
      </c>
      <c r="F7" s="7" t="inlineStr">
        <is>
          <t>06 12 34 56 06</t>
        </is>
      </c>
      <c r="G7" s="6" t="inlineStr">
        <is>
          <t>Groupe B</t>
        </is>
      </c>
      <c r="H7" s="8" t="n">
        <v>150</v>
      </c>
      <c r="I7" s="6" t="inlineStr">
        <is>
          <t>Oui</t>
        </is>
      </c>
      <c r="J7" s="11">
        <f>IF(I7="","",IF(I7="Oui","Inscription validée","Paiement à relancer"))</f>
        <v/>
      </c>
      <c r="K7" s="10" t="n">
        <v>46065</v>
      </c>
    </row>
    <row r="8">
      <c r="A8" s="6" t="inlineStr">
        <is>
          <t>EQ07</t>
        </is>
      </c>
      <c r="B8" s="7" t="inlineStr">
        <is>
          <t>Canaris de Nantes</t>
        </is>
      </c>
      <c r="C8" s="7" t="inlineStr">
        <is>
          <t>Nantes</t>
        </is>
      </c>
      <c r="D8" s="7" t="inlineStr">
        <is>
          <t>Léa Fontaine</t>
        </is>
      </c>
      <c r="E8" s="7" t="inlineStr">
        <is>
          <t>lea.fontaine@canarisnantes.fr</t>
        </is>
      </c>
      <c r="F8" s="7" t="inlineStr">
        <is>
          <t>06 12 34 56 07</t>
        </is>
      </c>
      <c r="G8" s="6" t="inlineStr">
        <is>
          <t>Groupe B</t>
        </is>
      </c>
      <c r="H8" s="8" t="n">
        <v>150</v>
      </c>
      <c r="I8" s="6" t="inlineStr">
        <is>
          <t>Non</t>
        </is>
      </c>
      <c r="J8" s="9">
        <f>IF(I8="","",IF(I8="Oui","Inscription validée","Paiement à relancer"))</f>
        <v/>
      </c>
      <c r="K8" s="10" t="n">
        <v>46073</v>
      </c>
    </row>
    <row r="9">
      <c r="A9" s="6" t="inlineStr">
        <is>
          <t>EQ08</t>
        </is>
      </c>
      <c r="B9" s="7" t="inlineStr">
        <is>
          <t>Racing Strasbourg</t>
        </is>
      </c>
      <c r="C9" s="7" t="inlineStr">
        <is>
          <t>Strasbourg</t>
        </is>
      </c>
      <c r="D9" s="7" t="inlineStr">
        <is>
          <t>Nicolas Giraud</t>
        </is>
      </c>
      <c r="E9" s="7" t="inlineStr">
        <is>
          <t>nicolas.giraud@racingstrasbourg.fr</t>
        </is>
      </c>
      <c r="F9" s="7" t="inlineStr">
        <is>
          <t>06 12 34 56 08</t>
        </is>
      </c>
      <c r="G9" s="6" t="inlineStr">
        <is>
          <t>Groupe B</t>
        </is>
      </c>
      <c r="H9" s="8" t="n">
        <v>150</v>
      </c>
      <c r="I9" s="6" t="inlineStr">
        <is>
          <t>Oui</t>
        </is>
      </c>
      <c r="J9" s="11">
        <f>IF(I9="","",IF(I9="Oui","Inscription validée","Paiement à relancer"))</f>
        <v/>
      </c>
      <c r="K9" s="10" t="n">
        <v>46081</v>
      </c>
    </row>
    <row r="10">
      <c r="A10" s="6" t="n"/>
      <c r="B10" s="7" t="n"/>
      <c r="C10" s="7" t="n"/>
      <c r="D10" s="7" t="n"/>
      <c r="E10" s="7" t="n"/>
      <c r="F10" s="7" t="n"/>
      <c r="G10" s="6" t="n"/>
      <c r="H10" s="8" t="n"/>
      <c r="I10" s="6" t="n"/>
      <c r="J10" s="9">
        <f>IF(I10="","",IF(I10="Oui","Inscription validée","Paiement à relancer"))</f>
        <v/>
      </c>
      <c r="K10" s="10" t="n"/>
    </row>
    <row r="11">
      <c r="A11" s="6" t="n"/>
      <c r="B11" s="7" t="n"/>
      <c r="C11" s="7" t="n"/>
      <c r="D11" s="7" t="n"/>
      <c r="E11" s="7" t="n"/>
      <c r="F11" s="7" t="n"/>
      <c r="G11" s="6" t="n"/>
      <c r="H11" s="8" t="n"/>
      <c r="I11" s="6" t="n"/>
      <c r="J11" s="11">
        <f>IF(I11="","",IF(I11="Oui","Inscription validée","Paiement à relancer"))</f>
        <v/>
      </c>
      <c r="K11" s="10" t="n"/>
    </row>
    <row r="12">
      <c r="A12" s="6" t="n"/>
      <c r="B12" s="7" t="n"/>
      <c r="C12" s="7" t="n"/>
      <c r="D12" s="7" t="n"/>
      <c r="E12" s="7" t="n"/>
      <c r="F12" s="7" t="n"/>
      <c r="G12" s="6" t="n"/>
      <c r="H12" s="8" t="n"/>
      <c r="I12" s="6" t="n"/>
      <c r="J12" s="9">
        <f>IF(I12="","",IF(I12="Oui","Inscription validée","Paiement à relancer"))</f>
        <v/>
      </c>
      <c r="K12" s="10" t="n"/>
    </row>
    <row r="13">
      <c r="A13" s="6" t="n"/>
      <c r="B13" s="7" t="n"/>
      <c r="C13" s="7" t="n"/>
      <c r="D13" s="7" t="n"/>
      <c r="E13" s="7" t="n"/>
      <c r="F13" s="7" t="n"/>
      <c r="G13" s="6" t="n"/>
      <c r="H13" s="8" t="n"/>
      <c r="I13" s="6" t="n"/>
      <c r="J13" s="11">
        <f>IF(I13="","",IF(I13="Oui","Inscription validée","Paiement à relancer"))</f>
        <v/>
      </c>
      <c r="K13" s="10" t="n"/>
    </row>
    <row r="14">
      <c r="A14" s="6" t="n"/>
      <c r="B14" s="7" t="n"/>
      <c r="C14" s="7" t="n"/>
      <c r="D14" s="7" t="n"/>
      <c r="E14" s="7" t="n"/>
      <c r="F14" s="7" t="n"/>
      <c r="G14" s="6" t="n"/>
      <c r="H14" s="8" t="n"/>
      <c r="I14" s="6" t="n"/>
      <c r="J14" s="9">
        <f>IF(I14="","",IF(I14="Oui","Inscription validée","Paiement à relancer"))</f>
        <v/>
      </c>
      <c r="K14" s="10" t="n"/>
    </row>
    <row r="15">
      <c r="A15" s="6" t="n"/>
      <c r="B15" s="7" t="n"/>
      <c r="C15" s="7" t="n"/>
      <c r="D15" s="7" t="n"/>
      <c r="E15" s="7" t="n"/>
      <c r="F15" s="7" t="n"/>
      <c r="G15" s="6" t="n"/>
      <c r="H15" s="8" t="n"/>
      <c r="I15" s="6" t="n"/>
      <c r="J15" s="11">
        <f>IF(I15="","",IF(I15="Oui","Inscription validée","Paiement à relancer"))</f>
        <v/>
      </c>
      <c r="K15" s="10" t="n"/>
    </row>
    <row r="16">
      <c r="A16" s="6" t="n"/>
      <c r="B16" s="7" t="n"/>
      <c r="C16" s="7" t="n"/>
      <c r="D16" s="7" t="n"/>
      <c r="E16" s="7" t="n"/>
      <c r="F16" s="7" t="n"/>
      <c r="G16" s="6" t="n"/>
      <c r="H16" s="8" t="n"/>
      <c r="I16" s="6" t="n"/>
      <c r="J16" s="9">
        <f>IF(I16="","",IF(I16="Oui","Inscription validée","Paiement à relancer"))</f>
        <v/>
      </c>
      <c r="K16" s="10" t="n"/>
    </row>
    <row r="17">
      <c r="A17" s="6" t="n"/>
      <c r="B17" s="7" t="n"/>
      <c r="C17" s="7" t="n"/>
      <c r="D17" s="7" t="n"/>
      <c r="E17" s="7" t="n"/>
      <c r="F17" s="7" t="n"/>
      <c r="G17" s="6" t="n"/>
      <c r="H17" s="8" t="n"/>
      <c r="I17" s="6" t="n"/>
      <c r="J17" s="11">
        <f>IF(I17="","",IF(I17="Oui","Inscription validée","Paiement à relancer"))</f>
        <v/>
      </c>
      <c r="K17" s="10" t="n"/>
    </row>
    <row r="18">
      <c r="A18" s="6" t="n"/>
      <c r="B18" s="7" t="n"/>
      <c r="C18" s="7" t="n"/>
      <c r="D18" s="7" t="n"/>
      <c r="E18" s="7" t="n"/>
      <c r="F18" s="7" t="n"/>
      <c r="G18" s="6" t="n"/>
      <c r="H18" s="8" t="n"/>
      <c r="I18" s="6" t="n"/>
      <c r="J18" s="9">
        <f>IF(I18="","",IF(I18="Oui","Inscription validée","Paiement à relancer"))</f>
        <v/>
      </c>
      <c r="K18" s="10" t="n"/>
    </row>
    <row r="19">
      <c r="A19" s="6" t="n"/>
      <c r="B19" s="7" t="n"/>
      <c r="C19" s="7" t="n"/>
      <c r="D19" s="7" t="n"/>
      <c r="E19" s="7" t="n"/>
      <c r="F19" s="7" t="n"/>
      <c r="G19" s="6" t="n"/>
      <c r="H19" s="8" t="n"/>
      <c r="I19" s="6" t="n"/>
      <c r="J19" s="11">
        <f>IF(I19="","",IF(I19="Oui","Inscription validée","Paiement à relancer"))</f>
        <v/>
      </c>
      <c r="K19" s="10" t="n"/>
    </row>
    <row r="20">
      <c r="A20" s="6" t="n"/>
      <c r="B20" s="7" t="n"/>
      <c r="C20" s="7" t="n"/>
      <c r="D20" s="7" t="n"/>
      <c r="E20" s="7" t="n"/>
      <c r="F20" s="7" t="n"/>
      <c r="G20" s="6" t="n"/>
      <c r="H20" s="8" t="n"/>
      <c r="I20" s="6" t="n"/>
      <c r="J20" s="9">
        <f>IF(I20="","",IF(I20="Oui","Inscription validée","Paiement à relancer"))</f>
        <v/>
      </c>
      <c r="K20" s="10" t="n"/>
    </row>
    <row r="21">
      <c r="A21" s="6" t="n"/>
      <c r="B21" s="7" t="n"/>
      <c r="C21" s="7" t="n"/>
      <c r="D21" s="7" t="n"/>
      <c r="E21" s="7" t="n"/>
      <c r="F21" s="7" t="n"/>
      <c r="G21" s="6" t="n"/>
      <c r="H21" s="8" t="n"/>
      <c r="I21" s="6" t="n"/>
      <c r="J21" s="11">
        <f>IF(I21="","",IF(I21="Oui","Inscription validée","Paiement à relancer"))</f>
        <v/>
      </c>
      <c r="K21" s="10" t="n"/>
    </row>
    <row r="22">
      <c r="A22" s="6" t="n"/>
      <c r="B22" s="7" t="n"/>
      <c r="C22" s="7" t="n"/>
      <c r="D22" s="7" t="n"/>
      <c r="E22" s="7" t="n"/>
      <c r="F22" s="7" t="n"/>
      <c r="G22" s="6" t="n"/>
      <c r="H22" s="8" t="n"/>
      <c r="I22" s="6" t="n"/>
      <c r="J22" s="9">
        <f>IF(I22="","",IF(I22="Oui","Inscription validée","Paiement à relancer"))</f>
        <v/>
      </c>
      <c r="K22" s="10" t="n"/>
    </row>
    <row r="23">
      <c r="A23" s="6" t="n"/>
      <c r="B23" s="7" t="n"/>
      <c r="C23" s="7" t="n"/>
      <c r="D23" s="7" t="n"/>
      <c r="E23" s="7" t="n"/>
      <c r="F23" s="7" t="n"/>
      <c r="G23" s="6" t="n"/>
      <c r="H23" s="8" t="n"/>
      <c r="I23" s="6" t="n"/>
      <c r="J23" s="11">
        <f>IF(I23="","",IF(I23="Oui","Inscription validée","Paiement à relancer"))</f>
        <v/>
      </c>
      <c r="K23" s="10" t="n"/>
    </row>
    <row r="24">
      <c r="A24" s="6" t="n"/>
      <c r="B24" s="7" t="n"/>
      <c r="C24" s="7" t="n"/>
      <c r="D24" s="7" t="n"/>
      <c r="E24" s="7" t="n"/>
      <c r="F24" s="7" t="n"/>
      <c r="G24" s="6" t="n"/>
      <c r="H24" s="8" t="n"/>
      <c r="I24" s="6" t="n"/>
      <c r="J24" s="9">
        <f>IF(I24="","",IF(I24="Oui","Inscription validée","Paiement à relancer"))</f>
        <v/>
      </c>
      <c r="K24" s="10" t="n"/>
    </row>
    <row r="25">
      <c r="A25" s="6" t="n"/>
      <c r="B25" s="7" t="n"/>
      <c r="C25" s="7" t="n"/>
      <c r="D25" s="7" t="n"/>
      <c r="E25" s="7" t="n"/>
      <c r="F25" s="7" t="n"/>
      <c r="G25" s="6" t="n"/>
      <c r="H25" s="8" t="n"/>
      <c r="I25" s="6" t="n"/>
      <c r="J25" s="11">
        <f>IF(I25="","",IF(I25="Oui","Inscription validée","Paiement à relancer"))</f>
        <v/>
      </c>
      <c r="K25" s="10" t="n"/>
    </row>
    <row r="26">
      <c r="A26" s="6" t="n"/>
      <c r="B26" s="7" t="n"/>
      <c r="C26" s="7" t="n"/>
      <c r="D26" s="7" t="n"/>
      <c r="E26" s="7" t="n"/>
      <c r="F26" s="7" t="n"/>
      <c r="G26" s="6" t="n"/>
      <c r="H26" s="8" t="n"/>
      <c r="I26" s="6" t="n"/>
      <c r="J26" s="9">
        <f>IF(I26="","",IF(I26="Oui","Inscription validée","Paiement à relancer"))</f>
        <v/>
      </c>
      <c r="K26" s="10" t="n"/>
    </row>
    <row r="27">
      <c r="A27" s="6" t="n"/>
      <c r="B27" s="7" t="n"/>
      <c r="C27" s="7" t="n"/>
      <c r="D27" s="7" t="n"/>
      <c r="E27" s="7" t="n"/>
      <c r="F27" s="7" t="n"/>
      <c r="G27" s="6" t="n"/>
      <c r="H27" s="8" t="n"/>
      <c r="I27" s="6" t="n"/>
      <c r="J27" s="11">
        <f>IF(I27="","",IF(I27="Oui","Inscription validée","Paiement à relancer"))</f>
        <v/>
      </c>
      <c r="K27" s="10" t="n"/>
    </row>
    <row r="28">
      <c r="A28" s="6" t="n"/>
      <c r="B28" s="7" t="n"/>
      <c r="C28" s="7" t="n"/>
      <c r="D28" s="7" t="n"/>
      <c r="E28" s="7" t="n"/>
      <c r="F28" s="7" t="n"/>
      <c r="G28" s="6" t="n"/>
      <c r="H28" s="8" t="n"/>
      <c r="I28" s="6" t="n"/>
      <c r="J28" s="9">
        <f>IF(I28="","",IF(I28="Oui","Inscription validée","Paiement à relancer"))</f>
        <v/>
      </c>
      <c r="K28" s="10" t="n"/>
    </row>
    <row r="29">
      <c r="A29" s="6" t="n"/>
      <c r="B29" s="7" t="n"/>
      <c r="C29" s="7" t="n"/>
      <c r="D29" s="7" t="n"/>
      <c r="E29" s="7" t="n"/>
      <c r="F29" s="7" t="n"/>
      <c r="G29" s="6" t="n"/>
      <c r="H29" s="8" t="n"/>
      <c r="I29" s="6" t="n"/>
      <c r="J29" s="11">
        <f>IF(I29="","",IF(I29="Oui","Inscription validée","Paiement à relancer"))</f>
        <v/>
      </c>
      <c r="K29" s="10" t="n"/>
    </row>
    <row r="30">
      <c r="A30" s="6" t="n"/>
      <c r="B30" s="7" t="n"/>
      <c r="C30" s="7" t="n"/>
      <c r="D30" s="7" t="n"/>
      <c r="E30" s="7" t="n"/>
      <c r="F30" s="7" t="n"/>
      <c r="G30" s="6" t="n"/>
      <c r="H30" s="8" t="n"/>
      <c r="I30" s="6" t="n"/>
      <c r="J30" s="9">
        <f>IF(I30="","",IF(I30="Oui","Inscription validée","Paiement à relancer"))</f>
        <v/>
      </c>
      <c r="K30" s="10" t="n"/>
    </row>
    <row r="31">
      <c r="A31" s="6" t="n"/>
      <c r="B31" s="7" t="n"/>
      <c r="C31" s="7" t="n"/>
      <c r="D31" s="7" t="n"/>
      <c r="E31" s="7" t="n"/>
      <c r="F31" s="7" t="n"/>
      <c r="G31" s="6" t="n"/>
      <c r="H31" s="8" t="n"/>
      <c r="I31" s="6" t="n"/>
      <c r="J31" s="11">
        <f>IF(I31="","",IF(I31="Oui","Inscription validée","Paiement à relancer"))</f>
        <v/>
      </c>
      <c r="K31" s="10" t="n"/>
    </row>
    <row r="32">
      <c r="A32" s="6" t="n"/>
      <c r="B32" s="7" t="n"/>
      <c r="C32" s="7" t="n"/>
      <c r="D32" s="7" t="n"/>
      <c r="E32" s="7" t="n"/>
      <c r="F32" s="7" t="n"/>
      <c r="G32" s="6" t="n"/>
      <c r="H32" s="8" t="n"/>
      <c r="I32" s="6" t="n"/>
      <c r="J32" s="9">
        <f>IF(I32="","",IF(I32="Oui","Inscription validée","Paiement à relancer"))</f>
        <v/>
      </c>
      <c r="K32" s="10" t="n"/>
    </row>
    <row r="33">
      <c r="A33" s="6" t="n"/>
      <c r="B33" s="7" t="n"/>
      <c r="C33" s="7" t="n"/>
      <c r="D33" s="7" t="n"/>
      <c r="E33" s="7" t="n"/>
      <c r="F33" s="7" t="n"/>
      <c r="G33" s="6" t="n"/>
      <c r="H33" s="8" t="n"/>
      <c r="I33" s="6" t="n"/>
      <c r="J33" s="11">
        <f>IF(I33="","",IF(I33="Oui","Inscription validée","Paiement à relancer"))</f>
        <v/>
      </c>
      <c r="K33" s="10" t="n"/>
    </row>
    <row r="34">
      <c r="A34" s="6" t="n"/>
      <c r="B34" s="7" t="n"/>
      <c r="C34" s="7" t="n"/>
      <c r="D34" s="7" t="n"/>
      <c r="E34" s="7" t="n"/>
      <c r="F34" s="7" t="n"/>
      <c r="G34" s="6" t="n"/>
      <c r="H34" s="8" t="n"/>
      <c r="I34" s="6" t="n"/>
      <c r="J34" s="9">
        <f>IF(I34="","",IF(I34="Oui","Inscription validée","Paiement à relancer"))</f>
        <v/>
      </c>
      <c r="K34" s="10" t="n"/>
    </row>
    <row r="35">
      <c r="A35" s="6" t="n"/>
      <c r="B35" s="7" t="n"/>
      <c r="C35" s="7" t="n"/>
      <c r="D35" s="7" t="n"/>
      <c r="E35" s="7" t="n"/>
      <c r="F35" s="7" t="n"/>
      <c r="G35" s="6" t="n"/>
      <c r="H35" s="8" t="n"/>
      <c r="I35" s="6" t="n"/>
      <c r="J35" s="11">
        <f>IF(I35="","",IF(I35="Oui","Inscription validée","Paiement à relancer"))</f>
        <v/>
      </c>
      <c r="K35" s="10" t="n"/>
    </row>
    <row r="36">
      <c r="A36" s="6" t="n"/>
      <c r="B36" s="7" t="n"/>
      <c r="C36" s="7" t="n"/>
      <c r="D36" s="7" t="n"/>
      <c r="E36" s="7" t="n"/>
      <c r="F36" s="7" t="n"/>
      <c r="G36" s="6" t="n"/>
      <c r="H36" s="8" t="n"/>
      <c r="I36" s="6" t="n"/>
      <c r="J36" s="9">
        <f>IF(I36="","",IF(I36="Oui","Inscription validée","Paiement à relancer"))</f>
        <v/>
      </c>
      <c r="K36" s="10" t="n"/>
    </row>
    <row r="37">
      <c r="A37" s="6" t="n"/>
      <c r="B37" s="7" t="n"/>
      <c r="C37" s="7" t="n"/>
      <c r="D37" s="7" t="n"/>
      <c r="E37" s="7" t="n"/>
      <c r="F37" s="7" t="n"/>
      <c r="G37" s="6" t="n"/>
      <c r="H37" s="8" t="n"/>
      <c r="I37" s="6" t="n"/>
      <c r="J37" s="11">
        <f>IF(I37="","",IF(I37="Oui","Inscription validée","Paiement à relancer"))</f>
        <v/>
      </c>
      <c r="K37" s="10" t="n"/>
    </row>
    <row r="38">
      <c r="A38" s="6" t="n"/>
      <c r="B38" s="7" t="n"/>
      <c r="C38" s="7" t="n"/>
      <c r="D38" s="7" t="n"/>
      <c r="E38" s="7" t="n"/>
      <c r="F38" s="7" t="n"/>
      <c r="G38" s="6" t="n"/>
      <c r="H38" s="8" t="n"/>
      <c r="I38" s="6" t="n"/>
      <c r="J38" s="9">
        <f>IF(I38="","",IF(I38="Oui","Inscription validée","Paiement à relancer"))</f>
        <v/>
      </c>
      <c r="K38" s="10" t="n"/>
    </row>
    <row r="39">
      <c r="A39" s="6" t="n"/>
      <c r="B39" s="7" t="n"/>
      <c r="C39" s="7" t="n"/>
      <c r="D39" s="7" t="n"/>
      <c r="E39" s="7" t="n"/>
      <c r="F39" s="7" t="n"/>
      <c r="G39" s="6" t="n"/>
      <c r="H39" s="8" t="n"/>
      <c r="I39" s="6" t="n"/>
      <c r="J39" s="11">
        <f>IF(I39="","",IF(I39="Oui","Inscription validée","Paiement à relancer"))</f>
        <v/>
      </c>
      <c r="K39" s="10" t="n"/>
    </row>
    <row r="40">
      <c r="A40" s="6" t="n"/>
      <c r="B40" s="7" t="n"/>
      <c r="C40" s="7" t="n"/>
      <c r="D40" s="7" t="n"/>
      <c r="E40" s="7" t="n"/>
      <c r="F40" s="7" t="n"/>
      <c r="G40" s="6" t="n"/>
      <c r="H40" s="8" t="n"/>
      <c r="I40" s="6" t="n"/>
      <c r="J40" s="9">
        <f>IF(I40="","",IF(I40="Oui","Inscription validée","Paiement à relancer"))</f>
        <v/>
      </c>
      <c r="K40" s="10" t="n"/>
    </row>
    <row r="41">
      <c r="A41" s="6" t="n"/>
      <c r="B41" s="7" t="n"/>
      <c r="C41" s="7" t="n"/>
      <c r="D41" s="7" t="n"/>
      <c r="E41" s="7" t="n"/>
      <c r="F41" s="7" t="n"/>
      <c r="G41" s="6" t="n"/>
      <c r="H41" s="8" t="n"/>
      <c r="I41" s="6" t="n"/>
      <c r="J41" s="11">
        <f>IF(I41="","",IF(I41="Oui","Inscription validée","Paiement à relancer"))</f>
        <v/>
      </c>
      <c r="K41" s="10" t="n"/>
    </row>
    <row r="42">
      <c r="A42" s="6" t="n"/>
      <c r="B42" s="7" t="n"/>
      <c r="C42" s="7" t="n"/>
      <c r="D42" s="7" t="n"/>
      <c r="E42" s="7" t="n"/>
      <c r="F42" s="7" t="n"/>
      <c r="G42" s="6" t="n"/>
      <c r="H42" s="8" t="n"/>
      <c r="I42" s="6" t="n"/>
      <c r="J42" s="9">
        <f>IF(I42="","",IF(I42="Oui","Inscription validée","Paiement à relancer"))</f>
        <v/>
      </c>
      <c r="K42" s="10" t="n"/>
    </row>
    <row r="43">
      <c r="A43" s="6" t="n"/>
      <c r="B43" s="7" t="n"/>
      <c r="C43" s="7" t="n"/>
      <c r="D43" s="7" t="n"/>
      <c r="E43" s="7" t="n"/>
      <c r="F43" s="7" t="n"/>
      <c r="G43" s="6" t="n"/>
      <c r="H43" s="8" t="n"/>
      <c r="I43" s="6" t="n"/>
      <c r="J43" s="11">
        <f>IF(I43="","",IF(I43="Oui","Inscription validée","Paiement à relancer"))</f>
        <v/>
      </c>
      <c r="K43" s="10" t="n"/>
    </row>
    <row r="44">
      <c r="A44" s="6" t="n"/>
      <c r="B44" s="7" t="n"/>
      <c r="C44" s="7" t="n"/>
      <c r="D44" s="7" t="n"/>
      <c r="E44" s="7" t="n"/>
      <c r="F44" s="7" t="n"/>
      <c r="G44" s="6" t="n"/>
      <c r="H44" s="8" t="n"/>
      <c r="I44" s="6" t="n"/>
      <c r="J44" s="9">
        <f>IF(I44="","",IF(I44="Oui","Inscription validée","Paiement à relancer"))</f>
        <v/>
      </c>
      <c r="K44" s="10" t="n"/>
    </row>
    <row r="45">
      <c r="A45" s="6" t="n"/>
      <c r="B45" s="7" t="n"/>
      <c r="C45" s="7" t="n"/>
      <c r="D45" s="7" t="n"/>
      <c r="E45" s="7" t="n"/>
      <c r="F45" s="7" t="n"/>
      <c r="G45" s="6" t="n"/>
      <c r="H45" s="8" t="n"/>
      <c r="I45" s="6" t="n"/>
      <c r="J45" s="11">
        <f>IF(I45="","",IF(I45="Oui","Inscription validée","Paiement à relancer"))</f>
        <v/>
      </c>
      <c r="K45" s="10" t="n"/>
    </row>
    <row r="46">
      <c r="A46" s="6" t="n"/>
      <c r="B46" s="7" t="n"/>
      <c r="C46" s="7" t="n"/>
      <c r="D46" s="7" t="n"/>
      <c r="E46" s="7" t="n"/>
      <c r="F46" s="7" t="n"/>
      <c r="G46" s="6" t="n"/>
      <c r="H46" s="8" t="n"/>
      <c r="I46" s="6" t="n"/>
      <c r="J46" s="9">
        <f>IF(I46="","",IF(I46="Oui","Inscription validée","Paiement à relancer"))</f>
        <v/>
      </c>
      <c r="K46" s="10" t="n"/>
    </row>
    <row r="47">
      <c r="A47" s="6" t="n"/>
      <c r="B47" s="7" t="n"/>
      <c r="C47" s="7" t="n"/>
      <c r="D47" s="7" t="n"/>
      <c r="E47" s="7" t="n"/>
      <c r="F47" s="7" t="n"/>
      <c r="G47" s="6" t="n"/>
      <c r="H47" s="8" t="n"/>
      <c r="I47" s="6" t="n"/>
      <c r="J47" s="11">
        <f>IF(I47="","",IF(I47="Oui","Inscription validée","Paiement à relancer"))</f>
        <v/>
      </c>
      <c r="K47" s="10" t="n"/>
    </row>
    <row r="48">
      <c r="A48" s="6" t="n"/>
      <c r="B48" s="7" t="n"/>
      <c r="C48" s="7" t="n"/>
      <c r="D48" s="7" t="n"/>
      <c r="E48" s="7" t="n"/>
      <c r="F48" s="7" t="n"/>
      <c r="G48" s="6" t="n"/>
      <c r="H48" s="8" t="n"/>
      <c r="I48" s="6" t="n"/>
      <c r="J48" s="9">
        <f>IF(I48="","",IF(I48="Oui","Inscription validée","Paiement à relancer"))</f>
        <v/>
      </c>
      <c r="K48" s="10" t="n"/>
    </row>
    <row r="49">
      <c r="A49" s="6" t="n"/>
      <c r="B49" s="7" t="n"/>
      <c r="C49" s="7" t="n"/>
      <c r="D49" s="7" t="n"/>
      <c r="E49" s="7" t="n"/>
      <c r="F49" s="7" t="n"/>
      <c r="G49" s="6" t="n"/>
      <c r="H49" s="8" t="n"/>
      <c r="I49" s="6" t="n"/>
      <c r="J49" s="11">
        <f>IF(I49="","",IF(I49="Oui","Inscription validée","Paiement à relancer"))</f>
        <v/>
      </c>
      <c r="K49" s="10" t="n"/>
    </row>
    <row r="50">
      <c r="A50" s="6" t="n"/>
      <c r="B50" s="7" t="n"/>
      <c r="C50" s="7" t="n"/>
      <c r="D50" s="7" t="n"/>
      <c r="E50" s="7" t="n"/>
      <c r="F50" s="7" t="n"/>
      <c r="G50" s="6" t="n"/>
      <c r="H50" s="8" t="n"/>
      <c r="I50" s="6" t="n"/>
      <c r="J50" s="9">
        <f>IF(I50="","",IF(I50="Oui","Inscription validée","Paiement à relancer"))</f>
        <v/>
      </c>
      <c r="K50" s="10" t="n"/>
    </row>
    <row r="51">
      <c r="A51" s="6" t="n"/>
      <c r="B51" s="7" t="n"/>
      <c r="C51" s="7" t="n"/>
      <c r="D51" s="7" t="n"/>
      <c r="E51" s="7" t="n"/>
      <c r="F51" s="7" t="n"/>
      <c r="G51" s="6" t="n"/>
      <c r="H51" s="8" t="n"/>
      <c r="I51" s="6" t="n"/>
      <c r="J51" s="11">
        <f>IF(I51="","",IF(I51="Oui","Inscription validée","Paiement à relancer"))</f>
        <v/>
      </c>
      <c r="K51" s="10" t="n"/>
    </row>
    <row r="52">
      <c r="A52" s="6" t="n"/>
      <c r="B52" s="7" t="n"/>
      <c r="C52" s="7" t="n"/>
      <c r="D52" s="7" t="n"/>
      <c r="E52" s="7" t="n"/>
      <c r="F52" s="7" t="n"/>
      <c r="G52" s="6" t="n"/>
      <c r="H52" s="8" t="n"/>
      <c r="I52" s="6" t="n"/>
      <c r="J52" s="9">
        <f>IF(I52="","",IF(I52="Oui","Inscription validée","Paiement à relancer"))</f>
        <v/>
      </c>
      <c r="K52" s="10" t="n"/>
    </row>
    <row r="53">
      <c r="A53" s="6" t="n"/>
      <c r="B53" s="7" t="n"/>
      <c r="C53" s="7" t="n"/>
      <c r="D53" s="7" t="n"/>
      <c r="E53" s="7" t="n"/>
      <c r="F53" s="7" t="n"/>
      <c r="G53" s="6" t="n"/>
      <c r="H53" s="8" t="n"/>
      <c r="I53" s="6" t="n"/>
      <c r="J53" s="11">
        <f>IF(I53="","",IF(I53="Oui","Inscription validée","Paiement à relancer"))</f>
        <v/>
      </c>
      <c r="K53" s="10" t="n"/>
    </row>
    <row r="54">
      <c r="A54" s="6" t="n"/>
      <c r="B54" s="7" t="n"/>
      <c r="C54" s="7" t="n"/>
      <c r="D54" s="7" t="n"/>
      <c r="E54" s="7" t="n"/>
      <c r="F54" s="7" t="n"/>
      <c r="G54" s="6" t="n"/>
      <c r="H54" s="8" t="n"/>
      <c r="I54" s="6" t="n"/>
      <c r="J54" s="9">
        <f>IF(I54="","",IF(I54="Oui","Inscription validée","Paiement à relancer"))</f>
        <v/>
      </c>
      <c r="K54" s="10" t="n"/>
    </row>
    <row r="55">
      <c r="A55" s="6" t="n"/>
      <c r="B55" s="7" t="n"/>
      <c r="C55" s="7" t="n"/>
      <c r="D55" s="7" t="n"/>
      <c r="E55" s="7" t="n"/>
      <c r="F55" s="7" t="n"/>
      <c r="G55" s="6" t="n"/>
      <c r="H55" s="8" t="n"/>
      <c r="I55" s="6" t="n"/>
      <c r="J55" s="11">
        <f>IF(I55="","",IF(I55="Oui","Inscription validée","Paiement à relancer"))</f>
        <v/>
      </c>
      <c r="K55" s="10" t="n"/>
    </row>
    <row r="56">
      <c r="A56" s="6" t="n"/>
      <c r="B56" s="7" t="n"/>
      <c r="C56" s="7" t="n"/>
      <c r="D56" s="7" t="n"/>
      <c r="E56" s="7" t="n"/>
      <c r="F56" s="7" t="n"/>
      <c r="G56" s="6" t="n"/>
      <c r="H56" s="8" t="n"/>
      <c r="I56" s="6" t="n"/>
      <c r="J56" s="9">
        <f>IF(I56="","",IF(I56="Oui","Inscription validée","Paiement à relancer"))</f>
        <v/>
      </c>
      <c r="K56" s="10" t="n"/>
    </row>
    <row r="57">
      <c r="A57" s="6" t="n"/>
      <c r="B57" s="7" t="n"/>
      <c r="C57" s="7" t="n"/>
      <c r="D57" s="7" t="n"/>
      <c r="E57" s="7" t="n"/>
      <c r="F57" s="7" t="n"/>
      <c r="G57" s="6" t="n"/>
      <c r="H57" s="8" t="n"/>
      <c r="I57" s="6" t="n"/>
      <c r="J57" s="11">
        <f>IF(I57="","",IF(I57="Oui","Inscription validée","Paiement à relancer"))</f>
        <v/>
      </c>
      <c r="K57" s="10" t="n"/>
    </row>
    <row r="58">
      <c r="A58" s="6" t="n"/>
      <c r="B58" s="7" t="n"/>
      <c r="C58" s="7" t="n"/>
      <c r="D58" s="7" t="n"/>
      <c r="E58" s="7" t="n"/>
      <c r="F58" s="7" t="n"/>
      <c r="G58" s="6" t="n"/>
      <c r="H58" s="8" t="n"/>
      <c r="I58" s="6" t="n"/>
      <c r="J58" s="9">
        <f>IF(I58="","",IF(I58="Oui","Inscription validée","Paiement à relancer"))</f>
        <v/>
      </c>
      <c r="K58" s="10" t="n"/>
    </row>
    <row r="59">
      <c r="A59" s="6" t="n"/>
      <c r="B59" s="7" t="n"/>
      <c r="C59" s="7" t="n"/>
      <c r="D59" s="7" t="n"/>
      <c r="E59" s="7" t="n"/>
      <c r="F59" s="7" t="n"/>
      <c r="G59" s="6" t="n"/>
      <c r="H59" s="8" t="n"/>
      <c r="I59" s="6" t="n"/>
      <c r="J59" s="11">
        <f>IF(I59="","",IF(I59="Oui","Inscription validée","Paiement à relancer"))</f>
        <v/>
      </c>
      <c r="K59" s="10" t="n"/>
    </row>
    <row r="60">
      <c r="A60" s="6" t="n"/>
      <c r="B60" s="7" t="n"/>
      <c r="C60" s="7" t="n"/>
      <c r="D60" s="7" t="n"/>
      <c r="E60" s="7" t="n"/>
      <c r="F60" s="7" t="n"/>
      <c r="G60" s="6" t="n"/>
      <c r="H60" s="8" t="n"/>
      <c r="I60" s="6" t="n"/>
      <c r="J60" s="9">
        <f>IF(I60="","",IF(I60="Oui","Inscription validée","Paiement à relancer"))</f>
        <v/>
      </c>
      <c r="K60" s="10" t="n"/>
    </row>
    <row r="61">
      <c r="A61" s="6" t="n"/>
      <c r="B61" s="7" t="n"/>
      <c r="C61" s="7" t="n"/>
      <c r="D61" s="7" t="n"/>
      <c r="E61" s="7" t="n"/>
      <c r="F61" s="7" t="n"/>
      <c r="G61" s="6" t="n"/>
      <c r="H61" s="8" t="n"/>
      <c r="I61" s="6" t="n"/>
      <c r="J61" s="11">
        <f>IF(I61="","",IF(I61="Oui","Inscription validée","Paiement à relancer"))</f>
        <v/>
      </c>
      <c r="K61" s="10" t="n"/>
    </row>
    <row r="62">
      <c r="A62" s="6" t="n"/>
      <c r="B62" s="7" t="n"/>
      <c r="C62" s="7" t="n"/>
      <c r="D62" s="7" t="n"/>
      <c r="E62" s="7" t="n"/>
      <c r="F62" s="7" t="n"/>
      <c r="G62" s="6" t="n"/>
      <c r="H62" s="8" t="n"/>
      <c r="I62" s="6" t="n"/>
      <c r="J62" s="9">
        <f>IF(I62="","",IF(I62="Oui","Inscription validée","Paiement à relancer"))</f>
        <v/>
      </c>
      <c r="K62" s="10" t="n"/>
    </row>
    <row r="63">
      <c r="A63" s="6" t="n"/>
      <c r="B63" s="7" t="n"/>
      <c r="C63" s="7" t="n"/>
      <c r="D63" s="7" t="n"/>
      <c r="E63" s="7" t="n"/>
      <c r="F63" s="7" t="n"/>
      <c r="G63" s="6" t="n"/>
      <c r="H63" s="8" t="n"/>
      <c r="I63" s="6" t="n"/>
      <c r="J63" s="11">
        <f>IF(I63="","",IF(I63="Oui","Inscription validée","Paiement à relancer"))</f>
        <v/>
      </c>
      <c r="K63" s="10" t="n"/>
    </row>
    <row r="64">
      <c r="A64" s="6" t="n"/>
      <c r="B64" s="7" t="n"/>
      <c r="C64" s="7" t="n"/>
      <c r="D64" s="7" t="n"/>
      <c r="E64" s="7" t="n"/>
      <c r="F64" s="7" t="n"/>
      <c r="G64" s="6" t="n"/>
      <c r="H64" s="8" t="n"/>
      <c r="I64" s="6" t="n"/>
      <c r="J64" s="9">
        <f>IF(I64="","",IF(I64="Oui","Inscription validée","Paiement à relancer"))</f>
        <v/>
      </c>
      <c r="K64" s="10" t="n"/>
    </row>
    <row r="65">
      <c r="A65" s="6" t="n"/>
      <c r="B65" s="7" t="n"/>
      <c r="C65" s="7" t="n"/>
      <c r="D65" s="7" t="n"/>
      <c r="E65" s="7" t="n"/>
      <c r="F65" s="7" t="n"/>
      <c r="G65" s="6" t="n"/>
      <c r="H65" s="8" t="n"/>
      <c r="I65" s="6" t="n"/>
      <c r="J65" s="11">
        <f>IF(I65="","",IF(I65="Oui","Inscription validée","Paiement à relancer"))</f>
        <v/>
      </c>
      <c r="K65" s="10" t="n"/>
    </row>
    <row r="66">
      <c r="A66" s="6" t="n"/>
      <c r="B66" s="7" t="n"/>
      <c r="C66" s="7" t="n"/>
      <c r="D66" s="7" t="n"/>
      <c r="E66" s="7" t="n"/>
      <c r="F66" s="7" t="n"/>
      <c r="G66" s="6" t="n"/>
      <c r="H66" s="8" t="n"/>
      <c r="I66" s="6" t="n"/>
      <c r="J66" s="9">
        <f>IF(I66="","",IF(I66="Oui","Inscription validée","Paiement à relancer"))</f>
        <v/>
      </c>
      <c r="K66" s="10" t="n"/>
    </row>
    <row r="67">
      <c r="A67" s="6" t="n"/>
      <c r="B67" s="7" t="n"/>
      <c r="C67" s="7" t="n"/>
      <c r="D67" s="7" t="n"/>
      <c r="E67" s="7" t="n"/>
      <c r="F67" s="7" t="n"/>
      <c r="G67" s="6" t="n"/>
      <c r="H67" s="8" t="n"/>
      <c r="I67" s="6" t="n"/>
      <c r="J67" s="11">
        <f>IF(I67="","",IF(I67="Oui","Inscription validée","Paiement à relancer"))</f>
        <v/>
      </c>
      <c r="K67" s="10" t="n"/>
    </row>
    <row r="68">
      <c r="A68" s="6" t="n"/>
      <c r="B68" s="7" t="n"/>
      <c r="C68" s="7" t="n"/>
      <c r="D68" s="7" t="n"/>
      <c r="E68" s="7" t="n"/>
      <c r="F68" s="7" t="n"/>
      <c r="G68" s="6" t="n"/>
      <c r="H68" s="8" t="n"/>
      <c r="I68" s="6" t="n"/>
      <c r="J68" s="9">
        <f>IF(I68="","",IF(I68="Oui","Inscription validée","Paiement à relancer"))</f>
        <v/>
      </c>
      <c r="K68" s="10" t="n"/>
    </row>
    <row r="69">
      <c r="A69" s="6" t="n"/>
      <c r="B69" s="7" t="n"/>
      <c r="C69" s="7" t="n"/>
      <c r="D69" s="7" t="n"/>
      <c r="E69" s="7" t="n"/>
      <c r="F69" s="7" t="n"/>
      <c r="G69" s="6" t="n"/>
      <c r="H69" s="8" t="n"/>
      <c r="I69" s="6" t="n"/>
      <c r="J69" s="11">
        <f>IF(I69="","",IF(I69="Oui","Inscription validée","Paiement à relancer"))</f>
        <v/>
      </c>
      <c r="K69" s="10" t="n"/>
    </row>
    <row r="70">
      <c r="A70" s="6" t="n"/>
      <c r="B70" s="7" t="n"/>
      <c r="C70" s="7" t="n"/>
      <c r="D70" s="7" t="n"/>
      <c r="E70" s="7" t="n"/>
      <c r="F70" s="7" t="n"/>
      <c r="G70" s="6" t="n"/>
      <c r="H70" s="8" t="n"/>
      <c r="I70" s="6" t="n"/>
      <c r="J70" s="9">
        <f>IF(I70="","",IF(I70="Oui","Inscription validée","Paiement à relancer"))</f>
        <v/>
      </c>
      <c r="K70" s="10" t="n"/>
    </row>
    <row r="71">
      <c r="A71" s="6" t="n"/>
      <c r="B71" s="7" t="n"/>
      <c r="C71" s="7" t="n"/>
      <c r="D71" s="7" t="n"/>
      <c r="E71" s="7" t="n"/>
      <c r="F71" s="7" t="n"/>
      <c r="G71" s="6" t="n"/>
      <c r="H71" s="8" t="n"/>
      <c r="I71" s="6" t="n"/>
      <c r="J71" s="11">
        <f>IF(I71="","",IF(I71="Oui","Inscription validée","Paiement à relancer"))</f>
        <v/>
      </c>
      <c r="K71" s="10" t="n"/>
    </row>
    <row r="72">
      <c r="A72" s="6" t="n"/>
      <c r="B72" s="7" t="n"/>
      <c r="C72" s="7" t="n"/>
      <c r="D72" s="7" t="n"/>
      <c r="E72" s="7" t="n"/>
      <c r="F72" s="7" t="n"/>
      <c r="G72" s="6" t="n"/>
      <c r="H72" s="8" t="n"/>
      <c r="I72" s="6" t="n"/>
      <c r="J72" s="9">
        <f>IF(I72="","",IF(I72="Oui","Inscription validée","Paiement à relancer"))</f>
        <v/>
      </c>
      <c r="K72" s="10" t="n"/>
    </row>
    <row r="73">
      <c r="A73" s="6" t="n"/>
      <c r="B73" s="7" t="n"/>
      <c r="C73" s="7" t="n"/>
      <c r="D73" s="7" t="n"/>
      <c r="E73" s="7" t="n"/>
      <c r="F73" s="7" t="n"/>
      <c r="G73" s="6" t="n"/>
      <c r="H73" s="8" t="n"/>
      <c r="I73" s="6" t="n"/>
      <c r="J73" s="11">
        <f>IF(I73="","",IF(I73="Oui","Inscription validée","Paiement à relancer"))</f>
        <v/>
      </c>
      <c r="K73" s="10" t="n"/>
    </row>
    <row r="74">
      <c r="A74" s="6" t="n"/>
      <c r="B74" s="7" t="n"/>
      <c r="C74" s="7" t="n"/>
      <c r="D74" s="7" t="n"/>
      <c r="E74" s="7" t="n"/>
      <c r="F74" s="7" t="n"/>
      <c r="G74" s="6" t="n"/>
      <c r="H74" s="8" t="n"/>
      <c r="I74" s="6" t="n"/>
      <c r="J74" s="9">
        <f>IF(I74="","",IF(I74="Oui","Inscription validée","Paiement à relancer"))</f>
        <v/>
      </c>
      <c r="K74" s="10" t="n"/>
    </row>
    <row r="75">
      <c r="A75" s="6" t="n"/>
      <c r="B75" s="7" t="n"/>
      <c r="C75" s="7" t="n"/>
      <c r="D75" s="7" t="n"/>
      <c r="E75" s="7" t="n"/>
      <c r="F75" s="7" t="n"/>
      <c r="G75" s="6" t="n"/>
      <c r="H75" s="8" t="n"/>
      <c r="I75" s="6" t="n"/>
      <c r="J75" s="11">
        <f>IF(I75="","",IF(I75="Oui","Inscription validée","Paiement à relancer"))</f>
        <v/>
      </c>
      <c r="K75" s="10" t="n"/>
    </row>
    <row r="76">
      <c r="A76" s="6" t="n"/>
      <c r="B76" s="7" t="n"/>
      <c r="C76" s="7" t="n"/>
      <c r="D76" s="7" t="n"/>
      <c r="E76" s="7" t="n"/>
      <c r="F76" s="7" t="n"/>
      <c r="G76" s="6" t="n"/>
      <c r="H76" s="8" t="n"/>
      <c r="I76" s="6" t="n"/>
      <c r="J76" s="9">
        <f>IF(I76="","",IF(I76="Oui","Inscription validée","Paiement à relancer"))</f>
        <v/>
      </c>
      <c r="K76" s="10" t="n"/>
    </row>
    <row r="77">
      <c r="A77" s="6" t="n"/>
      <c r="B77" s="7" t="n"/>
      <c r="C77" s="7" t="n"/>
      <c r="D77" s="7" t="n"/>
      <c r="E77" s="7" t="n"/>
      <c r="F77" s="7" t="n"/>
      <c r="G77" s="6" t="n"/>
      <c r="H77" s="8" t="n"/>
      <c r="I77" s="6" t="n"/>
      <c r="J77" s="11">
        <f>IF(I77="","",IF(I77="Oui","Inscription validée","Paiement à relancer"))</f>
        <v/>
      </c>
      <c r="K77" s="10" t="n"/>
    </row>
    <row r="78">
      <c r="A78" s="6" t="n"/>
      <c r="B78" s="7" t="n"/>
      <c r="C78" s="7" t="n"/>
      <c r="D78" s="7" t="n"/>
      <c r="E78" s="7" t="n"/>
      <c r="F78" s="7" t="n"/>
      <c r="G78" s="6" t="n"/>
      <c r="H78" s="8" t="n"/>
      <c r="I78" s="6" t="n"/>
      <c r="J78" s="9">
        <f>IF(I78="","",IF(I78="Oui","Inscription validée","Paiement à relancer"))</f>
        <v/>
      </c>
      <c r="K78" s="10" t="n"/>
    </row>
    <row r="79">
      <c r="A79" s="6" t="n"/>
      <c r="B79" s="7" t="n"/>
      <c r="C79" s="7" t="n"/>
      <c r="D79" s="7" t="n"/>
      <c r="E79" s="7" t="n"/>
      <c r="F79" s="7" t="n"/>
      <c r="G79" s="6" t="n"/>
      <c r="H79" s="8" t="n"/>
      <c r="I79" s="6" t="n"/>
      <c r="J79" s="11">
        <f>IF(I79="","",IF(I79="Oui","Inscription validée","Paiement à relancer"))</f>
        <v/>
      </c>
      <c r="K79" s="10" t="n"/>
    </row>
    <row r="80">
      <c r="A80" s="6" t="n"/>
      <c r="B80" s="7" t="n"/>
      <c r="C80" s="7" t="n"/>
      <c r="D80" s="7" t="n"/>
      <c r="E80" s="7" t="n"/>
      <c r="F80" s="7" t="n"/>
      <c r="G80" s="6" t="n"/>
      <c r="H80" s="8" t="n"/>
      <c r="I80" s="6" t="n"/>
      <c r="J80" s="9">
        <f>IF(I80="","",IF(I80="Oui","Inscription validée","Paiement à relancer"))</f>
        <v/>
      </c>
      <c r="K80" s="10" t="n"/>
    </row>
    <row r="81">
      <c r="A81" s="6" t="n"/>
      <c r="B81" s="7" t="n"/>
      <c r="C81" s="7" t="n"/>
      <c r="D81" s="7" t="n"/>
      <c r="E81" s="7" t="n"/>
      <c r="F81" s="7" t="n"/>
      <c r="G81" s="6" t="n"/>
      <c r="H81" s="8" t="n"/>
      <c r="I81" s="6" t="n"/>
      <c r="J81" s="11">
        <f>IF(I81="","",IF(I81="Oui","Inscription validée","Paiement à relancer"))</f>
        <v/>
      </c>
      <c r="K81" s="10" t="n"/>
    </row>
    <row r="82">
      <c r="A82" s="6" t="n"/>
      <c r="B82" s="7" t="n"/>
      <c r="C82" s="7" t="n"/>
      <c r="D82" s="7" t="n"/>
      <c r="E82" s="7" t="n"/>
      <c r="F82" s="7" t="n"/>
      <c r="G82" s="6" t="n"/>
      <c r="H82" s="8" t="n"/>
      <c r="I82" s="6" t="n"/>
      <c r="J82" s="9">
        <f>IF(I82="","",IF(I82="Oui","Inscription validée","Paiement à relancer"))</f>
        <v/>
      </c>
      <c r="K82" s="10" t="n"/>
    </row>
    <row r="83">
      <c r="A83" s="6" t="n"/>
      <c r="B83" s="7" t="n"/>
      <c r="C83" s="7" t="n"/>
      <c r="D83" s="7" t="n"/>
      <c r="E83" s="7" t="n"/>
      <c r="F83" s="7" t="n"/>
      <c r="G83" s="6" t="n"/>
      <c r="H83" s="8" t="n"/>
      <c r="I83" s="6" t="n"/>
      <c r="J83" s="11">
        <f>IF(I83="","",IF(I83="Oui","Inscription validée","Paiement à relancer"))</f>
        <v/>
      </c>
      <c r="K83" s="10" t="n"/>
    </row>
    <row r="84">
      <c r="A84" s="6" t="n"/>
      <c r="B84" s="7" t="n"/>
      <c r="C84" s="7" t="n"/>
      <c r="D84" s="7" t="n"/>
      <c r="E84" s="7" t="n"/>
      <c r="F84" s="7" t="n"/>
      <c r="G84" s="6" t="n"/>
      <c r="H84" s="8" t="n"/>
      <c r="I84" s="6" t="n"/>
      <c r="J84" s="9">
        <f>IF(I84="","",IF(I84="Oui","Inscription validée","Paiement à relancer"))</f>
        <v/>
      </c>
      <c r="K84" s="10" t="n"/>
    </row>
    <row r="85">
      <c r="A85" s="6" t="n"/>
      <c r="B85" s="7" t="n"/>
      <c r="C85" s="7" t="n"/>
      <c r="D85" s="7" t="n"/>
      <c r="E85" s="7" t="n"/>
      <c r="F85" s="7" t="n"/>
      <c r="G85" s="6" t="n"/>
      <c r="H85" s="8" t="n"/>
      <c r="I85" s="6" t="n"/>
      <c r="J85" s="11">
        <f>IF(I85="","",IF(I85="Oui","Inscription validée","Paiement à relancer"))</f>
        <v/>
      </c>
      <c r="K85" s="10" t="n"/>
    </row>
    <row r="86">
      <c r="A86" s="6" t="n"/>
      <c r="B86" s="7" t="n"/>
      <c r="C86" s="7" t="n"/>
      <c r="D86" s="7" t="n"/>
      <c r="E86" s="7" t="n"/>
      <c r="F86" s="7" t="n"/>
      <c r="G86" s="6" t="n"/>
      <c r="H86" s="8" t="n"/>
      <c r="I86" s="6" t="n"/>
      <c r="J86" s="9">
        <f>IF(I86="","",IF(I86="Oui","Inscription validée","Paiement à relancer"))</f>
        <v/>
      </c>
      <c r="K86" s="10" t="n"/>
    </row>
    <row r="87">
      <c r="A87" s="6" t="n"/>
      <c r="B87" s="7" t="n"/>
      <c r="C87" s="7" t="n"/>
      <c r="D87" s="7" t="n"/>
      <c r="E87" s="7" t="n"/>
      <c r="F87" s="7" t="n"/>
      <c r="G87" s="6" t="n"/>
      <c r="H87" s="8" t="n"/>
      <c r="I87" s="6" t="n"/>
      <c r="J87" s="11">
        <f>IF(I87="","",IF(I87="Oui","Inscription validée","Paiement à relancer"))</f>
        <v/>
      </c>
      <c r="K87" s="10" t="n"/>
    </row>
    <row r="88">
      <c r="A88" s="6" t="n"/>
      <c r="B88" s="7" t="n"/>
      <c r="C88" s="7" t="n"/>
      <c r="D88" s="7" t="n"/>
      <c r="E88" s="7" t="n"/>
      <c r="F88" s="7" t="n"/>
      <c r="G88" s="6" t="n"/>
      <c r="H88" s="8" t="n"/>
      <c r="I88" s="6" t="n"/>
      <c r="J88" s="9">
        <f>IF(I88="","",IF(I88="Oui","Inscription validée","Paiement à relancer"))</f>
        <v/>
      </c>
      <c r="K88" s="10" t="n"/>
    </row>
    <row r="89">
      <c r="A89" s="6" t="n"/>
      <c r="B89" s="7" t="n"/>
      <c r="C89" s="7" t="n"/>
      <c r="D89" s="7" t="n"/>
      <c r="E89" s="7" t="n"/>
      <c r="F89" s="7" t="n"/>
      <c r="G89" s="6" t="n"/>
      <c r="H89" s="8" t="n"/>
      <c r="I89" s="6" t="n"/>
      <c r="J89" s="11">
        <f>IF(I89="","",IF(I89="Oui","Inscription validée","Paiement à relancer"))</f>
        <v/>
      </c>
      <c r="K89" s="10" t="n"/>
    </row>
    <row r="90">
      <c r="A90" s="6" t="n"/>
      <c r="B90" s="7" t="n"/>
      <c r="C90" s="7" t="n"/>
      <c r="D90" s="7" t="n"/>
      <c r="E90" s="7" t="n"/>
      <c r="F90" s="7" t="n"/>
      <c r="G90" s="6" t="n"/>
      <c r="H90" s="8" t="n"/>
      <c r="I90" s="6" t="n"/>
      <c r="J90" s="9">
        <f>IF(I90="","",IF(I90="Oui","Inscription validée","Paiement à relancer"))</f>
        <v/>
      </c>
      <c r="K90" s="10" t="n"/>
    </row>
    <row r="91">
      <c r="A91" s="6" t="n"/>
      <c r="B91" s="7" t="n"/>
      <c r="C91" s="7" t="n"/>
      <c r="D91" s="7" t="n"/>
      <c r="E91" s="7" t="n"/>
      <c r="F91" s="7" t="n"/>
      <c r="G91" s="6" t="n"/>
      <c r="H91" s="8" t="n"/>
      <c r="I91" s="6" t="n"/>
      <c r="J91" s="11">
        <f>IF(I91="","",IF(I91="Oui","Inscription validée","Paiement à relancer"))</f>
        <v/>
      </c>
      <c r="K91" s="10" t="n"/>
    </row>
    <row r="92">
      <c r="A92" s="6" t="n"/>
      <c r="B92" s="7" t="n"/>
      <c r="C92" s="7" t="n"/>
      <c r="D92" s="7" t="n"/>
      <c r="E92" s="7" t="n"/>
      <c r="F92" s="7" t="n"/>
      <c r="G92" s="6" t="n"/>
      <c r="H92" s="8" t="n"/>
      <c r="I92" s="6" t="n"/>
      <c r="J92" s="9">
        <f>IF(I92="","",IF(I92="Oui","Inscription validée","Paiement à relancer"))</f>
        <v/>
      </c>
      <c r="K92" s="10" t="n"/>
    </row>
    <row r="93">
      <c r="A93" s="6" t="n"/>
      <c r="B93" s="7" t="n"/>
      <c r="C93" s="7" t="n"/>
      <c r="D93" s="7" t="n"/>
      <c r="E93" s="7" t="n"/>
      <c r="F93" s="7" t="n"/>
      <c r="G93" s="6" t="n"/>
      <c r="H93" s="8" t="n"/>
      <c r="I93" s="6" t="n"/>
      <c r="J93" s="11">
        <f>IF(I93="","",IF(I93="Oui","Inscription validée","Paiement à relancer"))</f>
        <v/>
      </c>
      <c r="K93" s="10" t="n"/>
    </row>
    <row r="94">
      <c r="A94" s="6" t="n"/>
      <c r="B94" s="7" t="n"/>
      <c r="C94" s="7" t="n"/>
      <c r="D94" s="7" t="n"/>
      <c r="E94" s="7" t="n"/>
      <c r="F94" s="7" t="n"/>
      <c r="G94" s="6" t="n"/>
      <c r="H94" s="8" t="n"/>
      <c r="I94" s="6" t="n"/>
      <c r="J94" s="9">
        <f>IF(I94="","",IF(I94="Oui","Inscription validée","Paiement à relancer"))</f>
        <v/>
      </c>
      <c r="K94" s="10" t="n"/>
    </row>
    <row r="95">
      <c r="A95" s="6" t="n"/>
      <c r="B95" s="7" t="n"/>
      <c r="C95" s="7" t="n"/>
      <c r="D95" s="7" t="n"/>
      <c r="E95" s="7" t="n"/>
      <c r="F95" s="7" t="n"/>
      <c r="G95" s="6" t="n"/>
      <c r="H95" s="8" t="n"/>
      <c r="I95" s="6" t="n"/>
      <c r="J95" s="11">
        <f>IF(I95="","",IF(I95="Oui","Inscription validée","Paiement à relancer"))</f>
        <v/>
      </c>
      <c r="K95" s="10" t="n"/>
    </row>
    <row r="96">
      <c r="A96" s="6" t="n"/>
      <c r="B96" s="7" t="n"/>
      <c r="C96" s="7" t="n"/>
      <c r="D96" s="7" t="n"/>
      <c r="E96" s="7" t="n"/>
      <c r="F96" s="7" t="n"/>
      <c r="G96" s="6" t="n"/>
      <c r="H96" s="8" t="n"/>
      <c r="I96" s="6" t="n"/>
      <c r="J96" s="9">
        <f>IF(I96="","",IF(I96="Oui","Inscription validée","Paiement à relancer"))</f>
        <v/>
      </c>
      <c r="K96" s="10" t="n"/>
    </row>
    <row r="97">
      <c r="A97" s="6" t="n"/>
      <c r="B97" s="7" t="n"/>
      <c r="C97" s="7" t="n"/>
      <c r="D97" s="7" t="n"/>
      <c r="E97" s="7" t="n"/>
      <c r="F97" s="7" t="n"/>
      <c r="G97" s="6" t="n"/>
      <c r="H97" s="8" t="n"/>
      <c r="I97" s="6" t="n"/>
      <c r="J97" s="11">
        <f>IF(I97="","",IF(I97="Oui","Inscription validée","Paiement à relancer"))</f>
        <v/>
      </c>
      <c r="K97" s="10" t="n"/>
    </row>
    <row r="98">
      <c r="A98" s="6" t="n"/>
      <c r="B98" s="7" t="n"/>
      <c r="C98" s="7" t="n"/>
      <c r="D98" s="7" t="n"/>
      <c r="E98" s="7" t="n"/>
      <c r="F98" s="7" t="n"/>
      <c r="G98" s="6" t="n"/>
      <c r="H98" s="8" t="n"/>
      <c r="I98" s="6" t="n"/>
      <c r="J98" s="9">
        <f>IF(I98="","",IF(I98="Oui","Inscription validée","Paiement à relancer"))</f>
        <v/>
      </c>
      <c r="K98" s="10" t="n"/>
    </row>
    <row r="99">
      <c r="A99" s="6" t="n"/>
      <c r="B99" s="7" t="n"/>
      <c r="C99" s="7" t="n"/>
      <c r="D99" s="7" t="n"/>
      <c r="E99" s="7" t="n"/>
      <c r="F99" s="7" t="n"/>
      <c r="G99" s="6" t="n"/>
      <c r="H99" s="8" t="n"/>
      <c r="I99" s="6" t="n"/>
      <c r="J99" s="11">
        <f>IF(I99="","",IF(I99="Oui","Inscription validée","Paiement à relancer"))</f>
        <v/>
      </c>
      <c r="K99" s="10" t="n"/>
    </row>
    <row r="100">
      <c r="A100" s="6" t="n"/>
      <c r="B100" s="7" t="n"/>
      <c r="C100" s="7" t="n"/>
      <c r="D100" s="7" t="n"/>
      <c r="E100" s="7" t="n"/>
      <c r="F100" s="7" t="n"/>
      <c r="G100" s="6" t="n"/>
      <c r="H100" s="8" t="n"/>
      <c r="I100" s="6" t="n"/>
      <c r="J100" s="9">
        <f>IF(I100="","",IF(I100="Oui","Inscription validée","Paiement à relancer"))</f>
        <v/>
      </c>
      <c r="K100" s="10" t="n"/>
    </row>
    <row r="101">
      <c r="A101" s="6" t="n"/>
      <c r="B101" s="7" t="n"/>
      <c r="C101" s="7" t="n"/>
      <c r="D101" s="7" t="n"/>
      <c r="E101" s="7" t="n"/>
      <c r="F101" s="7" t="n"/>
      <c r="G101" s="6" t="n"/>
      <c r="H101" s="8" t="n"/>
      <c r="I101" s="6" t="n"/>
      <c r="J101" s="11">
        <f>IF(I101="","",IF(I101="Oui","Inscription validée","Paiement à relancer"))</f>
        <v/>
      </c>
      <c r="K101" s="10" t="n"/>
    </row>
    <row r="104">
      <c r="A104" s="2" t="inlineStr">
        <is>
          <t>Synthèse des inscriptions</t>
        </is>
      </c>
      <c r="B104" s="12" t="n"/>
    </row>
    <row r="105">
      <c r="A105" s="5" t="inlineStr">
        <is>
          <t>Indicateur</t>
        </is>
      </c>
      <c r="B105" s="5" t="inlineStr">
        <is>
          <t>Valeur</t>
        </is>
      </c>
    </row>
    <row r="106">
      <c r="A106" s="13" t="inlineStr">
        <is>
          <t>Frais attendus</t>
        </is>
      </c>
      <c r="B106" s="14">
        <f>SUM(H2:H101)</f>
        <v/>
      </c>
    </row>
    <row r="107">
      <c r="A107" s="15" t="inlineStr">
        <is>
          <t>Total encaissé</t>
        </is>
      </c>
      <c r="B107" s="16">
        <f>SUMIF(I2:I101,"Oui",H2:H101)</f>
        <v/>
      </c>
    </row>
    <row r="108">
      <c r="A108" s="13" t="inlineStr">
        <is>
          <t>Taux d'encaissement</t>
        </is>
      </c>
      <c r="B108" s="17">
        <f>IFERROR(B107/B106,0)</f>
        <v/>
      </c>
    </row>
    <row r="109">
      <c r="A109" s="15" t="inlineStr">
        <is>
          <t>Équipes du Groupe A</t>
        </is>
      </c>
      <c r="B109" s="18">
        <f>COUNTIF(G2:G101,"Groupe A")</f>
        <v/>
      </c>
    </row>
    <row r="110">
      <c r="A110" s="13" t="inlineStr">
        <is>
          <t>Équipes du Groupe B</t>
        </is>
      </c>
      <c r="B110" s="19">
        <f>COUNTIF(G2:G101,"Groupe B")</f>
        <v/>
      </c>
    </row>
    <row r="111">
      <c r="A111" s="15" t="inlineStr">
        <is>
          <t>Frais moyens par équipe</t>
        </is>
      </c>
      <c r="B111" s="16">
        <f>IFERROR(AVERAGE(H2:H101),0)</f>
        <v/>
      </c>
    </row>
  </sheetData>
  <autoFilter ref="A1:K101"/>
  <conditionalFormatting sqref="J2:J101">
    <cfRule type="expression" priority="1" dxfId="0" stopIfTrue="1">
      <formula>$J2="Paiement à relancer"</formula>
    </cfRule>
  </conditionalFormatting>
  <conditionalFormatting sqref="I2:I101">
    <cfRule type="expression" priority="2" dxfId="1" stopIfTrue="1">
      <formula>$I2="Oui"</formula>
    </cfRule>
  </conditionalFormatting>
  <dataValidations count="4">
    <dataValidation sqref="G2:G101" showErrorMessage="1" showInputMessage="1" allowBlank="1" type="list">
      <formula1>"Groupe A,Groupe B"</formula1>
    </dataValidation>
    <dataValidation sqref="I2:I101" showErrorMessage="1" showInputMessage="1" allowBlank="1" type="list">
      <formula1>"Oui,Non"</formula1>
    </dataValidation>
    <dataValidation sqref="H2:H101" showErrorMessage="1" showInputMessage="1" allowBlank="1" type="decimal" operator="greaterThanOrEqual">
      <formula1>0</formula1>
    </dataValidation>
    <dataValidation sqref="K2:K101" showErrorMessage="1" showInputMessage="1" allowBlank="1" type="date" operator="between">
      <formula1>1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4" customWidth="1" min="4" max="4"/>
    <col width="14" customWidth="1" min="5" max="5"/>
    <col width="32" customWidth="1" min="6" max="6"/>
    <col width="32" customWidth="1" min="7" max="7"/>
    <col width="15" customWidth="1" min="8" max="8"/>
    <col width="16" customWidth="1" min="9" max="9"/>
    <col width="14" customWidth="1" min="10" max="10"/>
    <col width="22" customWidth="1" min="11" max="11"/>
    <col width="17" customWidth="1" min="12" max="12"/>
    <col width="18" customWidth="1" min="13" max="13"/>
    <col width="22" customWidth="1" min="14" max="14"/>
    <col width="22" customWidth="1" min="15" max="15"/>
  </cols>
  <sheetData>
    <row r="1" ht="34" customHeight="1">
      <c r="A1" s="5" t="inlineStr">
        <is>
          <t>N° match</t>
        </is>
      </c>
      <c r="B1" s="5" t="inlineStr">
        <is>
          <t>Date</t>
        </is>
      </c>
      <c r="C1" s="5" t="inlineStr">
        <is>
          <t>Heure</t>
        </is>
      </c>
      <c r="D1" s="5" t="inlineStr">
        <is>
          <t>Terrain</t>
        </is>
      </c>
      <c r="E1" s="5" t="inlineStr">
        <is>
          <t>Groupe</t>
        </is>
      </c>
      <c r="F1" s="5" t="inlineStr">
        <is>
          <t>Équipe domicile</t>
        </is>
      </c>
      <c r="G1" s="5" t="inlineStr">
        <is>
          <t>Équipe extérieure</t>
        </is>
      </c>
      <c r="H1" s="5" t="inlineStr">
        <is>
          <t>Buts domicile</t>
        </is>
      </c>
      <c r="I1" s="5" t="inlineStr">
        <is>
          <t>Buts extérieurs</t>
        </is>
      </c>
      <c r="J1" s="5" t="inlineStr">
        <is>
          <t>Statut</t>
        </is>
      </c>
      <c r="K1" s="5" t="inlineStr">
        <is>
          <t>Résultat</t>
        </is>
      </c>
      <c r="L1" s="5" t="inlineStr">
        <is>
          <t>Points domicile</t>
        </is>
      </c>
      <c r="M1" s="5" t="inlineStr">
        <is>
          <t>Points extérieurs</t>
        </is>
      </c>
      <c r="N1" s="5" t="inlineStr">
        <is>
          <t>Ville équipe domicile</t>
        </is>
      </c>
      <c r="O1" s="5" t="inlineStr">
        <is>
          <t>Ville équipe extérieure</t>
        </is>
      </c>
    </row>
    <row r="2">
      <c r="A2" s="6" t="n">
        <v>1</v>
      </c>
      <c r="B2" s="10" t="n">
        <v>46096</v>
      </c>
      <c r="C2" s="20" t="n">
        <v>0.375</v>
      </c>
      <c r="D2" s="7" t="inlineStr">
        <is>
          <t>Terrain 1</t>
        </is>
      </c>
      <c r="E2" s="6" t="inlineStr">
        <is>
          <t>Groupe A</t>
        </is>
      </c>
      <c r="F2" s="7" t="inlineStr">
        <is>
          <t>Les Aiglons</t>
        </is>
      </c>
      <c r="G2" s="7" t="inlineStr">
        <is>
          <t>Olympique Lyonnais Entreprise</t>
        </is>
      </c>
      <c r="H2" s="21" t="n">
        <v>2</v>
      </c>
      <c r="I2" s="21" t="n">
        <v>1</v>
      </c>
      <c r="J2" s="6" t="inlineStr">
        <is>
          <t>Joué</t>
        </is>
      </c>
      <c r="K2" s="9">
        <f>IF(A2="","",IF(J2&lt;&gt;"Joué","À jouer",IF(OR(H2="",I2=""),"Score à renseigner",IF(H2&gt;I2,"Victoire domicile",IF(H2&lt;I2,"Victoire extérieur","Match nul")))))</f>
        <v/>
      </c>
      <c r="L2" s="9">
        <f>IF(A2="","",IF(OR(J2&lt;&gt;"Joué",H2="",I2=""),0,IF(H2&gt;I2,3,IF(H2=I2,1,0))))</f>
        <v/>
      </c>
      <c r="M2" s="9">
        <f>IF(A2="","",IF(OR(J2&lt;&gt;"Joué",H2="",I2=""),0,IF(I2&gt;H2,3,IF(H2=I2,1,0))))</f>
        <v/>
      </c>
      <c r="N2" s="13">
        <f>IF(F2="","",IFERROR(VLOOKUP(F2,'Équipes'!$B$2:$C$101,2,FALSE),""))</f>
        <v/>
      </c>
      <c r="O2" s="13">
        <f>IF(G2="","",IFERROR(VLOOKUP(G2,'Équipes'!$B$2:$C$101,2,FALSE),""))</f>
        <v/>
      </c>
    </row>
    <row r="3">
      <c r="A3" s="6" t="n">
        <v>2</v>
      </c>
      <c r="B3" s="10" t="n">
        <v>46096</v>
      </c>
      <c r="C3" s="20" t="n">
        <v>0.4375</v>
      </c>
      <c r="D3" s="7" t="inlineStr">
        <is>
          <t>Terrain 1</t>
        </is>
      </c>
      <c r="E3" s="6" t="inlineStr">
        <is>
          <t>Groupe A</t>
        </is>
      </c>
      <c r="F3" s="7" t="inlineStr">
        <is>
          <t>Phocéens FC</t>
        </is>
      </c>
      <c r="G3" s="7" t="inlineStr">
        <is>
          <t>Toulouse Capitole</t>
        </is>
      </c>
      <c r="H3" s="21" t="n">
        <v>1</v>
      </c>
      <c r="I3" s="21" t="n">
        <v>1</v>
      </c>
      <c r="J3" s="6" t="inlineStr">
        <is>
          <t>Joué</t>
        </is>
      </c>
      <c r="K3" s="11">
        <f>IF(A3="","",IF(J3&lt;&gt;"Joué","À jouer",IF(OR(H3="",I3=""),"Score à renseigner",IF(H3&gt;I3,"Victoire domicile",IF(H3&lt;I3,"Victoire extérieur","Match nul")))))</f>
        <v/>
      </c>
      <c r="L3" s="11">
        <f>IF(A3="","",IF(OR(J3&lt;&gt;"Joué",H3="",I3=""),0,IF(H3&gt;I3,3,IF(H3=I3,1,0))))</f>
        <v/>
      </c>
      <c r="M3" s="11">
        <f>IF(A3="","",IF(OR(J3&lt;&gt;"Joué",H3="",I3=""),0,IF(I3&gt;H3,3,IF(H3=I3,1,0))))</f>
        <v/>
      </c>
      <c r="N3" s="15">
        <f>IF(F3="","",IFERROR(VLOOKUP(F3,'Équipes'!$B$2:$C$101,2,FALSE),""))</f>
        <v/>
      </c>
      <c r="O3" s="15">
        <f>IF(G3="","",IFERROR(VLOOKUP(G3,'Équipes'!$B$2:$C$101,2,FALSE),""))</f>
        <v/>
      </c>
    </row>
    <row r="4">
      <c r="A4" s="6" t="n">
        <v>3</v>
      </c>
      <c r="B4" s="10" t="n">
        <v>46096</v>
      </c>
      <c r="C4" s="20" t="n">
        <v>0.5833333333333334</v>
      </c>
      <c r="D4" s="7" t="inlineStr">
        <is>
          <t>Terrain 1</t>
        </is>
      </c>
      <c r="E4" s="6" t="inlineStr">
        <is>
          <t>Groupe B</t>
        </is>
      </c>
      <c r="F4" s="7" t="inlineStr">
        <is>
          <t>Girondins Business</t>
        </is>
      </c>
      <c r="G4" s="7" t="inlineStr">
        <is>
          <t>Lille Métropole</t>
        </is>
      </c>
      <c r="H4" s="21" t="n">
        <v>3</v>
      </c>
      <c r="I4" s="21" t="n">
        <v>0</v>
      </c>
      <c r="J4" s="6" t="inlineStr">
        <is>
          <t>Joué</t>
        </is>
      </c>
      <c r="K4" s="9">
        <f>IF(A4="","",IF(J4&lt;&gt;"Joué","À jouer",IF(OR(H4="",I4=""),"Score à renseigner",IF(H4&gt;I4,"Victoire domicile",IF(H4&lt;I4,"Victoire extérieur","Match nul")))))</f>
        <v/>
      </c>
      <c r="L4" s="9">
        <f>IF(A4="","",IF(OR(J4&lt;&gt;"Joué",H4="",I4=""),0,IF(H4&gt;I4,3,IF(H4=I4,1,0))))</f>
        <v/>
      </c>
      <c r="M4" s="9">
        <f>IF(A4="","",IF(OR(J4&lt;&gt;"Joué",H4="",I4=""),0,IF(I4&gt;H4,3,IF(H4=I4,1,0))))</f>
        <v/>
      </c>
      <c r="N4" s="13">
        <f>IF(F4="","",IFERROR(VLOOKUP(F4,'Équipes'!$B$2:$C$101,2,FALSE),""))</f>
        <v/>
      </c>
      <c r="O4" s="13">
        <f>IF(G4="","",IFERROR(VLOOKUP(G4,'Équipes'!$B$2:$C$101,2,FALSE),""))</f>
        <v/>
      </c>
    </row>
    <row r="5">
      <c r="A5" s="6" t="n">
        <v>4</v>
      </c>
      <c r="B5" s="10" t="n">
        <v>46096</v>
      </c>
      <c r="C5" s="20" t="n">
        <v>0.6458333333333334</v>
      </c>
      <c r="D5" s="7" t="inlineStr">
        <is>
          <t>Terrain 1</t>
        </is>
      </c>
      <c r="E5" s="6" t="inlineStr">
        <is>
          <t>Groupe B</t>
        </is>
      </c>
      <c r="F5" s="7" t="inlineStr">
        <is>
          <t>Canaris de Nantes</t>
        </is>
      </c>
      <c r="G5" s="7" t="inlineStr">
        <is>
          <t>Racing Strasbourg</t>
        </is>
      </c>
      <c r="H5" s="21" t="n">
        <v>2</v>
      </c>
      <c r="I5" s="21" t="n">
        <v>2</v>
      </c>
      <c r="J5" s="6" t="inlineStr">
        <is>
          <t>Joué</t>
        </is>
      </c>
      <c r="K5" s="11">
        <f>IF(A5="","",IF(J5&lt;&gt;"Joué","À jouer",IF(OR(H5="",I5=""),"Score à renseigner",IF(H5&gt;I5,"Victoire domicile",IF(H5&lt;I5,"Victoire extérieur","Match nul")))))</f>
        <v/>
      </c>
      <c r="L5" s="11">
        <f>IF(A5="","",IF(OR(J5&lt;&gt;"Joué",H5="",I5=""),0,IF(H5&gt;I5,3,IF(H5=I5,1,0))))</f>
        <v/>
      </c>
      <c r="M5" s="11">
        <f>IF(A5="","",IF(OR(J5&lt;&gt;"Joué",H5="",I5=""),0,IF(I5&gt;H5,3,IF(H5=I5,1,0))))</f>
        <v/>
      </c>
      <c r="N5" s="15">
        <f>IF(F5="","",IFERROR(VLOOKUP(F5,'Équipes'!$B$2:$C$101,2,FALSE),""))</f>
        <v/>
      </c>
      <c r="O5" s="15">
        <f>IF(G5="","",IFERROR(VLOOKUP(G5,'Équipes'!$B$2:$C$101,2,FALSE),""))</f>
        <v/>
      </c>
    </row>
    <row r="6">
      <c r="A6" s="6" t="n">
        <v>5</v>
      </c>
      <c r="B6" s="10" t="n">
        <v>46099</v>
      </c>
      <c r="C6" s="20" t="n">
        <v>0.7708333333333334</v>
      </c>
      <c r="D6" s="7" t="inlineStr">
        <is>
          <t>Terrain 2</t>
        </is>
      </c>
      <c r="E6" s="6" t="inlineStr">
        <is>
          <t>Groupe A</t>
        </is>
      </c>
      <c r="F6" s="7" t="inlineStr">
        <is>
          <t>Les Aiglons</t>
        </is>
      </c>
      <c r="G6" s="7" t="inlineStr">
        <is>
          <t>Phocéens FC</t>
        </is>
      </c>
      <c r="H6" s="21" t="n"/>
      <c r="I6" s="21" t="n"/>
      <c r="J6" s="6" t="inlineStr">
        <is>
          <t>Programmé</t>
        </is>
      </c>
      <c r="K6" s="9">
        <f>IF(A6="","",IF(J6&lt;&gt;"Joué","À jouer",IF(OR(H6="",I6=""),"Score à renseigner",IF(H6&gt;I6,"Victoire domicile",IF(H6&lt;I6,"Victoire extérieur","Match nul")))))</f>
        <v/>
      </c>
      <c r="L6" s="9">
        <f>IF(A6="","",IF(OR(J6&lt;&gt;"Joué",H6="",I6=""),0,IF(H6&gt;I6,3,IF(H6=I6,1,0))))</f>
        <v/>
      </c>
      <c r="M6" s="9">
        <f>IF(A6="","",IF(OR(J6&lt;&gt;"Joué",H6="",I6=""),0,IF(I6&gt;H6,3,IF(H6=I6,1,0))))</f>
        <v/>
      </c>
      <c r="N6" s="13">
        <f>IF(F6="","",IFERROR(VLOOKUP(F6,'Équipes'!$B$2:$C$101,2,FALSE),""))</f>
        <v/>
      </c>
      <c r="O6" s="13">
        <f>IF(G6="","",IFERROR(VLOOKUP(G6,'Équipes'!$B$2:$C$101,2,FALSE),""))</f>
        <v/>
      </c>
    </row>
    <row r="7">
      <c r="A7" s="6" t="n">
        <v>6</v>
      </c>
      <c r="B7" s="10" t="n">
        <v>46099</v>
      </c>
      <c r="C7" s="20" t="n">
        <v>0.8333333333333334</v>
      </c>
      <c r="D7" s="7" t="inlineStr">
        <is>
          <t>Terrain 2</t>
        </is>
      </c>
      <c r="E7" s="6" t="inlineStr">
        <is>
          <t>Groupe A</t>
        </is>
      </c>
      <c r="F7" s="7" t="inlineStr">
        <is>
          <t>Olympique Lyonnais Entreprise</t>
        </is>
      </c>
      <c r="G7" s="7" t="inlineStr">
        <is>
          <t>Toulouse Capitole</t>
        </is>
      </c>
      <c r="H7" s="21" t="n"/>
      <c r="I7" s="21" t="n"/>
      <c r="J7" s="6" t="inlineStr">
        <is>
          <t>Programmé</t>
        </is>
      </c>
      <c r="K7" s="11">
        <f>IF(A7="","",IF(J7&lt;&gt;"Joué","À jouer",IF(OR(H7="",I7=""),"Score à renseigner",IF(H7&gt;I7,"Victoire domicile",IF(H7&lt;I7,"Victoire extérieur","Match nul")))))</f>
        <v/>
      </c>
      <c r="L7" s="11">
        <f>IF(A7="","",IF(OR(J7&lt;&gt;"Joué",H7="",I7=""),0,IF(H7&gt;I7,3,IF(H7=I7,1,0))))</f>
        <v/>
      </c>
      <c r="M7" s="11">
        <f>IF(A7="","",IF(OR(J7&lt;&gt;"Joué",H7="",I7=""),0,IF(I7&gt;H7,3,IF(H7=I7,1,0))))</f>
        <v/>
      </c>
      <c r="N7" s="15">
        <f>IF(F7="","",IFERROR(VLOOKUP(F7,'Équipes'!$B$2:$C$101,2,FALSE),""))</f>
        <v/>
      </c>
      <c r="O7" s="15">
        <f>IF(G7="","",IFERROR(VLOOKUP(G7,'Équipes'!$B$2:$C$101,2,FALSE),""))</f>
        <v/>
      </c>
    </row>
    <row r="8">
      <c r="A8" s="6" t="n">
        <v>7</v>
      </c>
      <c r="B8" s="10" t="n">
        <v>46100</v>
      </c>
      <c r="C8" s="20" t="n">
        <v>0.7708333333333334</v>
      </c>
      <c r="D8" s="7" t="inlineStr">
        <is>
          <t>Terrain 2</t>
        </is>
      </c>
      <c r="E8" s="6" t="inlineStr">
        <is>
          <t>Groupe B</t>
        </is>
      </c>
      <c r="F8" s="7" t="inlineStr">
        <is>
          <t>Girondins Business</t>
        </is>
      </c>
      <c r="G8" s="7" t="inlineStr">
        <is>
          <t>Canaris de Nantes</t>
        </is>
      </c>
      <c r="H8" s="21" t="n"/>
      <c r="I8" s="21" t="n"/>
      <c r="J8" s="6" t="inlineStr">
        <is>
          <t>Programmé</t>
        </is>
      </c>
      <c r="K8" s="9">
        <f>IF(A8="","",IF(J8&lt;&gt;"Joué","À jouer",IF(OR(H8="",I8=""),"Score à renseigner",IF(H8&gt;I8,"Victoire domicile",IF(H8&lt;I8,"Victoire extérieur","Match nul")))))</f>
        <v/>
      </c>
      <c r="L8" s="9">
        <f>IF(A8="","",IF(OR(J8&lt;&gt;"Joué",H8="",I8=""),0,IF(H8&gt;I8,3,IF(H8=I8,1,0))))</f>
        <v/>
      </c>
      <c r="M8" s="9">
        <f>IF(A8="","",IF(OR(J8&lt;&gt;"Joué",H8="",I8=""),0,IF(I8&gt;H8,3,IF(H8=I8,1,0))))</f>
        <v/>
      </c>
      <c r="N8" s="13">
        <f>IF(F8="","",IFERROR(VLOOKUP(F8,'Équipes'!$B$2:$C$101,2,FALSE),""))</f>
        <v/>
      </c>
      <c r="O8" s="13">
        <f>IF(G8="","",IFERROR(VLOOKUP(G8,'Équipes'!$B$2:$C$101,2,FALSE),""))</f>
        <v/>
      </c>
    </row>
    <row r="9">
      <c r="A9" s="6" t="n">
        <v>8</v>
      </c>
      <c r="B9" s="10" t="n">
        <v>46100</v>
      </c>
      <c r="C9" s="20" t="n">
        <v>0.8333333333333334</v>
      </c>
      <c r="D9" s="7" t="inlineStr">
        <is>
          <t>Terrain 2</t>
        </is>
      </c>
      <c r="E9" s="6" t="inlineStr">
        <is>
          <t>Groupe B</t>
        </is>
      </c>
      <c r="F9" s="7" t="inlineStr">
        <is>
          <t>Lille Métropole</t>
        </is>
      </c>
      <c r="G9" s="7" t="inlineStr">
        <is>
          <t>Racing Strasbourg</t>
        </is>
      </c>
      <c r="H9" s="21" t="n"/>
      <c r="I9" s="21" t="n"/>
      <c r="J9" s="6" t="inlineStr">
        <is>
          <t>Programmé</t>
        </is>
      </c>
      <c r="K9" s="11">
        <f>IF(A9="","",IF(J9&lt;&gt;"Joué","À jouer",IF(OR(H9="",I9=""),"Score à renseigner",IF(H9&gt;I9,"Victoire domicile",IF(H9&lt;I9,"Victoire extérieur","Match nul")))))</f>
        <v/>
      </c>
      <c r="L9" s="11">
        <f>IF(A9="","",IF(OR(J9&lt;&gt;"Joué",H9="",I9=""),0,IF(H9&gt;I9,3,IF(H9=I9,1,0))))</f>
        <v/>
      </c>
      <c r="M9" s="11">
        <f>IF(A9="","",IF(OR(J9&lt;&gt;"Joué",H9="",I9=""),0,IF(I9&gt;H9,3,IF(H9=I9,1,0))))</f>
        <v/>
      </c>
      <c r="N9" s="15">
        <f>IF(F9="","",IFERROR(VLOOKUP(F9,'Équipes'!$B$2:$C$101,2,FALSE),""))</f>
        <v/>
      </c>
      <c r="O9" s="15">
        <f>IF(G9="","",IFERROR(VLOOKUP(G9,'Équipes'!$B$2:$C$101,2,FALSE),""))</f>
        <v/>
      </c>
    </row>
    <row r="10">
      <c r="A10" s="6" t="n">
        <v>9</v>
      </c>
      <c r="B10" s="10" t="n">
        <v>46103</v>
      </c>
      <c r="C10" s="20" t="n">
        <v>0.3958333333333333</v>
      </c>
      <c r="D10" s="7" t="inlineStr">
        <is>
          <t>Terrain 1</t>
        </is>
      </c>
      <c r="E10" s="6" t="inlineStr">
        <is>
          <t>Groupe A</t>
        </is>
      </c>
      <c r="F10" s="7" t="inlineStr">
        <is>
          <t>Les Aiglons</t>
        </is>
      </c>
      <c r="G10" s="7" t="inlineStr">
        <is>
          <t>Toulouse Capitole</t>
        </is>
      </c>
      <c r="H10" s="21" t="n"/>
      <c r="I10" s="21" t="n"/>
      <c r="J10" s="6" t="inlineStr">
        <is>
          <t>Programmé</t>
        </is>
      </c>
      <c r="K10" s="9">
        <f>IF(A10="","",IF(J10&lt;&gt;"Joué","À jouer",IF(OR(H10="",I10=""),"Score à renseigner",IF(H10&gt;I10,"Victoire domicile",IF(H10&lt;I10,"Victoire extérieur","Match nul")))))</f>
        <v/>
      </c>
      <c r="L10" s="9">
        <f>IF(A10="","",IF(OR(J10&lt;&gt;"Joué",H10="",I10=""),0,IF(H10&gt;I10,3,IF(H10=I10,1,0))))</f>
        <v/>
      </c>
      <c r="M10" s="9">
        <f>IF(A10="","",IF(OR(J10&lt;&gt;"Joué",H10="",I10=""),0,IF(I10&gt;H10,3,IF(H10=I10,1,0))))</f>
        <v/>
      </c>
      <c r="N10" s="13">
        <f>IF(F10="","",IFERROR(VLOOKUP(F10,'Équipes'!$B$2:$C$101,2,FALSE),""))</f>
        <v/>
      </c>
      <c r="O10" s="13">
        <f>IF(G10="","",IFERROR(VLOOKUP(G10,'Équipes'!$B$2:$C$101,2,FALSE),""))</f>
        <v/>
      </c>
    </row>
    <row r="11">
      <c r="A11" s="6" t="n">
        <v>10</v>
      </c>
      <c r="B11" s="10" t="n">
        <v>46103</v>
      </c>
      <c r="C11" s="20" t="n">
        <v>0.4583333333333333</v>
      </c>
      <c r="D11" s="7" t="inlineStr">
        <is>
          <t>Terrain 1</t>
        </is>
      </c>
      <c r="E11" s="6" t="inlineStr">
        <is>
          <t>Groupe B</t>
        </is>
      </c>
      <c r="F11" s="7" t="inlineStr">
        <is>
          <t>Girondins Business</t>
        </is>
      </c>
      <c r="G11" s="7" t="inlineStr">
        <is>
          <t>Racing Strasbourg</t>
        </is>
      </c>
      <c r="H11" s="21" t="n"/>
      <c r="I11" s="21" t="n"/>
      <c r="J11" s="6" t="inlineStr">
        <is>
          <t>Programmé</t>
        </is>
      </c>
      <c r="K11" s="11">
        <f>IF(A11="","",IF(J11&lt;&gt;"Joué","À jouer",IF(OR(H11="",I11=""),"Score à renseigner",IF(H11&gt;I11,"Victoire domicile",IF(H11&lt;I11,"Victoire extérieur","Match nul")))))</f>
        <v/>
      </c>
      <c r="L11" s="11">
        <f>IF(A11="","",IF(OR(J11&lt;&gt;"Joué",H11="",I11=""),0,IF(H11&gt;I11,3,IF(H11=I11,1,0))))</f>
        <v/>
      </c>
      <c r="M11" s="11">
        <f>IF(A11="","",IF(OR(J11&lt;&gt;"Joué",H11="",I11=""),0,IF(I11&gt;H11,3,IF(H11=I11,1,0))))</f>
        <v/>
      </c>
      <c r="N11" s="15">
        <f>IF(F11="","",IFERROR(VLOOKUP(F11,'Équipes'!$B$2:$C$101,2,FALSE),""))</f>
        <v/>
      </c>
      <c r="O11" s="15">
        <f>IF(G11="","",IFERROR(VLOOKUP(G11,'Équipes'!$B$2:$C$101,2,FALSE),""))</f>
        <v/>
      </c>
    </row>
    <row r="12">
      <c r="A12" s="6" t="n"/>
      <c r="B12" s="10" t="n"/>
      <c r="C12" s="20" t="n"/>
      <c r="D12" s="7" t="n"/>
      <c r="E12" s="6" t="n"/>
      <c r="F12" s="7" t="n"/>
      <c r="G12" s="7" t="n"/>
      <c r="H12" s="21" t="n"/>
      <c r="I12" s="21" t="n"/>
      <c r="J12" s="6" t="n"/>
      <c r="K12" s="9">
        <f>IF(A12="","",IF(J12&lt;&gt;"Joué","À jouer",IF(OR(H12="",I12=""),"Score à renseigner",IF(H12&gt;I12,"Victoire domicile",IF(H12&lt;I12,"Victoire extérieur","Match nul")))))</f>
        <v/>
      </c>
      <c r="L12" s="9">
        <f>IF(A12="","",IF(OR(J12&lt;&gt;"Joué",H12="",I12=""),0,IF(H12&gt;I12,3,IF(H12=I12,1,0))))</f>
        <v/>
      </c>
      <c r="M12" s="9">
        <f>IF(A12="","",IF(OR(J12&lt;&gt;"Joué",H12="",I12=""),0,IF(I12&gt;H12,3,IF(H12=I12,1,0))))</f>
        <v/>
      </c>
      <c r="N12" s="13">
        <f>IF(F12="","",IFERROR(VLOOKUP(F12,'Équipes'!$B$2:$C$101,2,FALSE),""))</f>
        <v/>
      </c>
      <c r="O12" s="13">
        <f>IF(G12="","",IFERROR(VLOOKUP(G12,'Équipes'!$B$2:$C$101,2,FALSE),""))</f>
        <v/>
      </c>
    </row>
    <row r="13">
      <c r="A13" s="6" t="n"/>
      <c r="B13" s="10" t="n"/>
      <c r="C13" s="20" t="n"/>
      <c r="D13" s="7" t="n"/>
      <c r="E13" s="6" t="n"/>
      <c r="F13" s="7" t="n"/>
      <c r="G13" s="7" t="n"/>
      <c r="H13" s="21" t="n"/>
      <c r="I13" s="21" t="n"/>
      <c r="J13" s="6" t="n"/>
      <c r="K13" s="11">
        <f>IF(A13="","",IF(J13&lt;&gt;"Joué","À jouer",IF(OR(H13="",I13=""),"Score à renseigner",IF(H13&gt;I13,"Victoire domicile",IF(H13&lt;I13,"Victoire extérieur","Match nul")))))</f>
        <v/>
      </c>
      <c r="L13" s="11">
        <f>IF(A13="","",IF(OR(J13&lt;&gt;"Joué",H13="",I13=""),0,IF(H13&gt;I13,3,IF(H13=I13,1,0))))</f>
        <v/>
      </c>
      <c r="M13" s="11">
        <f>IF(A13="","",IF(OR(J13&lt;&gt;"Joué",H13="",I13=""),0,IF(I13&gt;H13,3,IF(H13=I13,1,0))))</f>
        <v/>
      </c>
      <c r="N13" s="15">
        <f>IF(F13="","",IFERROR(VLOOKUP(F13,'Équipes'!$B$2:$C$101,2,FALSE),""))</f>
        <v/>
      </c>
      <c r="O13" s="15">
        <f>IF(G13="","",IFERROR(VLOOKUP(G13,'Équipes'!$B$2:$C$101,2,FALSE),""))</f>
        <v/>
      </c>
    </row>
    <row r="14">
      <c r="A14" s="6" t="n"/>
      <c r="B14" s="10" t="n"/>
      <c r="C14" s="20" t="n"/>
      <c r="D14" s="7" t="n"/>
      <c r="E14" s="6" t="n"/>
      <c r="F14" s="7" t="n"/>
      <c r="G14" s="7" t="n"/>
      <c r="H14" s="21" t="n"/>
      <c r="I14" s="21" t="n"/>
      <c r="J14" s="6" t="n"/>
      <c r="K14" s="9">
        <f>IF(A14="","",IF(J14&lt;&gt;"Joué","À jouer",IF(OR(H14="",I14=""),"Score à renseigner",IF(H14&gt;I14,"Victoire domicile",IF(H14&lt;I14,"Victoire extérieur","Match nul")))))</f>
        <v/>
      </c>
      <c r="L14" s="9">
        <f>IF(A14="","",IF(OR(J14&lt;&gt;"Joué",H14="",I14=""),0,IF(H14&gt;I14,3,IF(H14=I14,1,0))))</f>
        <v/>
      </c>
      <c r="M14" s="9">
        <f>IF(A14="","",IF(OR(J14&lt;&gt;"Joué",H14="",I14=""),0,IF(I14&gt;H14,3,IF(H14=I14,1,0))))</f>
        <v/>
      </c>
      <c r="N14" s="13">
        <f>IF(F14="","",IFERROR(VLOOKUP(F14,'Équipes'!$B$2:$C$101,2,FALSE),""))</f>
        <v/>
      </c>
      <c r="O14" s="13">
        <f>IF(G14="","",IFERROR(VLOOKUP(G14,'Équipes'!$B$2:$C$101,2,FALSE),""))</f>
        <v/>
      </c>
    </row>
    <row r="15">
      <c r="A15" s="6" t="n"/>
      <c r="B15" s="10" t="n"/>
      <c r="C15" s="20" t="n"/>
      <c r="D15" s="7" t="n"/>
      <c r="E15" s="6" t="n"/>
      <c r="F15" s="7" t="n"/>
      <c r="G15" s="7" t="n"/>
      <c r="H15" s="21" t="n"/>
      <c r="I15" s="21" t="n"/>
      <c r="J15" s="6" t="n"/>
      <c r="K15" s="11">
        <f>IF(A15="","",IF(J15&lt;&gt;"Joué","À jouer",IF(OR(H15="",I15=""),"Score à renseigner",IF(H15&gt;I15,"Victoire domicile",IF(H15&lt;I15,"Victoire extérieur","Match nul")))))</f>
        <v/>
      </c>
      <c r="L15" s="11">
        <f>IF(A15="","",IF(OR(J15&lt;&gt;"Joué",H15="",I15=""),0,IF(H15&gt;I15,3,IF(H15=I15,1,0))))</f>
        <v/>
      </c>
      <c r="M15" s="11">
        <f>IF(A15="","",IF(OR(J15&lt;&gt;"Joué",H15="",I15=""),0,IF(I15&gt;H15,3,IF(H15=I15,1,0))))</f>
        <v/>
      </c>
      <c r="N15" s="15">
        <f>IF(F15="","",IFERROR(VLOOKUP(F15,'Équipes'!$B$2:$C$101,2,FALSE),""))</f>
        <v/>
      </c>
      <c r="O15" s="15">
        <f>IF(G15="","",IFERROR(VLOOKUP(G15,'Équipes'!$B$2:$C$101,2,FALSE),""))</f>
        <v/>
      </c>
    </row>
    <row r="16">
      <c r="A16" s="6" t="n"/>
      <c r="B16" s="10" t="n"/>
      <c r="C16" s="20" t="n"/>
      <c r="D16" s="7" t="n"/>
      <c r="E16" s="6" t="n"/>
      <c r="F16" s="7" t="n"/>
      <c r="G16" s="7" t="n"/>
      <c r="H16" s="21" t="n"/>
      <c r="I16" s="21" t="n"/>
      <c r="J16" s="6" t="n"/>
      <c r="K16" s="9">
        <f>IF(A16="","",IF(J16&lt;&gt;"Joué","À jouer",IF(OR(H16="",I16=""),"Score à renseigner",IF(H16&gt;I16,"Victoire domicile",IF(H16&lt;I16,"Victoire extérieur","Match nul")))))</f>
        <v/>
      </c>
      <c r="L16" s="9">
        <f>IF(A16="","",IF(OR(J16&lt;&gt;"Joué",H16="",I16=""),0,IF(H16&gt;I16,3,IF(H16=I16,1,0))))</f>
        <v/>
      </c>
      <c r="M16" s="9">
        <f>IF(A16="","",IF(OR(J16&lt;&gt;"Joué",H16="",I16=""),0,IF(I16&gt;H16,3,IF(H16=I16,1,0))))</f>
        <v/>
      </c>
      <c r="N16" s="13">
        <f>IF(F16="","",IFERROR(VLOOKUP(F16,'Équipes'!$B$2:$C$101,2,FALSE),""))</f>
        <v/>
      </c>
      <c r="O16" s="13">
        <f>IF(G16="","",IFERROR(VLOOKUP(G16,'Équipes'!$B$2:$C$101,2,FALSE),""))</f>
        <v/>
      </c>
    </row>
    <row r="17">
      <c r="A17" s="6" t="n"/>
      <c r="B17" s="10" t="n"/>
      <c r="C17" s="20" t="n"/>
      <c r="D17" s="7" t="n"/>
      <c r="E17" s="6" t="n"/>
      <c r="F17" s="7" t="n"/>
      <c r="G17" s="7" t="n"/>
      <c r="H17" s="21" t="n"/>
      <c r="I17" s="21" t="n"/>
      <c r="J17" s="6" t="n"/>
      <c r="K17" s="11">
        <f>IF(A17="","",IF(J17&lt;&gt;"Joué","À jouer",IF(OR(H17="",I17=""),"Score à renseigner",IF(H17&gt;I17,"Victoire domicile",IF(H17&lt;I17,"Victoire extérieur","Match nul")))))</f>
        <v/>
      </c>
      <c r="L17" s="11">
        <f>IF(A17="","",IF(OR(J17&lt;&gt;"Joué",H17="",I17=""),0,IF(H17&gt;I17,3,IF(H17=I17,1,0))))</f>
        <v/>
      </c>
      <c r="M17" s="11">
        <f>IF(A17="","",IF(OR(J17&lt;&gt;"Joué",H17="",I17=""),0,IF(I17&gt;H17,3,IF(H17=I17,1,0))))</f>
        <v/>
      </c>
      <c r="N17" s="15">
        <f>IF(F17="","",IFERROR(VLOOKUP(F17,'Équipes'!$B$2:$C$101,2,FALSE),""))</f>
        <v/>
      </c>
      <c r="O17" s="15">
        <f>IF(G17="","",IFERROR(VLOOKUP(G17,'Équipes'!$B$2:$C$101,2,FALSE),""))</f>
        <v/>
      </c>
    </row>
    <row r="18">
      <c r="A18" s="6" t="n"/>
      <c r="B18" s="10" t="n"/>
      <c r="C18" s="20" t="n"/>
      <c r="D18" s="7" t="n"/>
      <c r="E18" s="6" t="n"/>
      <c r="F18" s="7" t="n"/>
      <c r="G18" s="7" t="n"/>
      <c r="H18" s="21" t="n"/>
      <c r="I18" s="21" t="n"/>
      <c r="J18" s="6" t="n"/>
      <c r="K18" s="9">
        <f>IF(A18="","",IF(J18&lt;&gt;"Joué","À jouer",IF(OR(H18="",I18=""),"Score à renseigner",IF(H18&gt;I18,"Victoire domicile",IF(H18&lt;I18,"Victoire extérieur","Match nul")))))</f>
        <v/>
      </c>
      <c r="L18" s="9">
        <f>IF(A18="","",IF(OR(J18&lt;&gt;"Joué",H18="",I18=""),0,IF(H18&gt;I18,3,IF(H18=I18,1,0))))</f>
        <v/>
      </c>
      <c r="M18" s="9">
        <f>IF(A18="","",IF(OR(J18&lt;&gt;"Joué",H18="",I18=""),0,IF(I18&gt;H18,3,IF(H18=I18,1,0))))</f>
        <v/>
      </c>
      <c r="N18" s="13">
        <f>IF(F18="","",IFERROR(VLOOKUP(F18,'Équipes'!$B$2:$C$101,2,FALSE),""))</f>
        <v/>
      </c>
      <c r="O18" s="13">
        <f>IF(G18="","",IFERROR(VLOOKUP(G18,'Équipes'!$B$2:$C$101,2,FALSE),""))</f>
        <v/>
      </c>
    </row>
    <row r="19">
      <c r="A19" s="6" t="n"/>
      <c r="B19" s="10" t="n"/>
      <c r="C19" s="20" t="n"/>
      <c r="D19" s="7" t="n"/>
      <c r="E19" s="6" t="n"/>
      <c r="F19" s="7" t="n"/>
      <c r="G19" s="7" t="n"/>
      <c r="H19" s="21" t="n"/>
      <c r="I19" s="21" t="n"/>
      <c r="J19" s="6" t="n"/>
      <c r="K19" s="11">
        <f>IF(A19="","",IF(J19&lt;&gt;"Joué","À jouer",IF(OR(H19="",I19=""),"Score à renseigner",IF(H19&gt;I19,"Victoire domicile",IF(H19&lt;I19,"Victoire extérieur","Match nul")))))</f>
        <v/>
      </c>
      <c r="L19" s="11">
        <f>IF(A19="","",IF(OR(J19&lt;&gt;"Joué",H19="",I19=""),0,IF(H19&gt;I19,3,IF(H19=I19,1,0))))</f>
        <v/>
      </c>
      <c r="M19" s="11">
        <f>IF(A19="","",IF(OR(J19&lt;&gt;"Joué",H19="",I19=""),0,IF(I19&gt;H19,3,IF(H19=I19,1,0))))</f>
        <v/>
      </c>
      <c r="N19" s="15">
        <f>IF(F19="","",IFERROR(VLOOKUP(F19,'Équipes'!$B$2:$C$101,2,FALSE),""))</f>
        <v/>
      </c>
      <c r="O19" s="15">
        <f>IF(G19="","",IFERROR(VLOOKUP(G19,'Équipes'!$B$2:$C$101,2,FALSE),""))</f>
        <v/>
      </c>
    </row>
    <row r="20">
      <c r="A20" s="6" t="n"/>
      <c r="B20" s="10" t="n"/>
      <c r="C20" s="20" t="n"/>
      <c r="D20" s="7" t="n"/>
      <c r="E20" s="6" t="n"/>
      <c r="F20" s="7" t="n"/>
      <c r="G20" s="7" t="n"/>
      <c r="H20" s="21" t="n"/>
      <c r="I20" s="21" t="n"/>
      <c r="J20" s="6" t="n"/>
      <c r="K20" s="9">
        <f>IF(A20="","",IF(J20&lt;&gt;"Joué","À jouer",IF(OR(H20="",I20=""),"Score à renseigner",IF(H20&gt;I20,"Victoire domicile",IF(H20&lt;I20,"Victoire extérieur","Match nul")))))</f>
        <v/>
      </c>
      <c r="L20" s="9">
        <f>IF(A20="","",IF(OR(J20&lt;&gt;"Joué",H20="",I20=""),0,IF(H20&gt;I20,3,IF(H20=I20,1,0))))</f>
        <v/>
      </c>
      <c r="M20" s="9">
        <f>IF(A20="","",IF(OR(J20&lt;&gt;"Joué",H20="",I20=""),0,IF(I20&gt;H20,3,IF(H20=I20,1,0))))</f>
        <v/>
      </c>
      <c r="N20" s="13">
        <f>IF(F20="","",IFERROR(VLOOKUP(F20,'Équipes'!$B$2:$C$101,2,FALSE),""))</f>
        <v/>
      </c>
      <c r="O20" s="13">
        <f>IF(G20="","",IFERROR(VLOOKUP(G20,'Équipes'!$B$2:$C$101,2,FALSE),""))</f>
        <v/>
      </c>
    </row>
    <row r="21">
      <c r="A21" s="6" t="n"/>
      <c r="B21" s="10" t="n"/>
      <c r="C21" s="20" t="n"/>
      <c r="D21" s="7" t="n"/>
      <c r="E21" s="6" t="n"/>
      <c r="F21" s="7" t="n"/>
      <c r="G21" s="7" t="n"/>
      <c r="H21" s="21" t="n"/>
      <c r="I21" s="21" t="n"/>
      <c r="J21" s="6" t="n"/>
      <c r="K21" s="11">
        <f>IF(A21="","",IF(J21&lt;&gt;"Joué","À jouer",IF(OR(H21="",I21=""),"Score à renseigner",IF(H21&gt;I21,"Victoire domicile",IF(H21&lt;I21,"Victoire extérieur","Match nul")))))</f>
        <v/>
      </c>
      <c r="L21" s="11">
        <f>IF(A21="","",IF(OR(J21&lt;&gt;"Joué",H21="",I21=""),0,IF(H21&gt;I21,3,IF(H21=I21,1,0))))</f>
        <v/>
      </c>
      <c r="M21" s="11">
        <f>IF(A21="","",IF(OR(J21&lt;&gt;"Joué",H21="",I21=""),0,IF(I21&gt;H21,3,IF(H21=I21,1,0))))</f>
        <v/>
      </c>
      <c r="N21" s="15">
        <f>IF(F21="","",IFERROR(VLOOKUP(F21,'Équipes'!$B$2:$C$101,2,FALSE),""))</f>
        <v/>
      </c>
      <c r="O21" s="15">
        <f>IF(G21="","",IFERROR(VLOOKUP(G21,'Équipes'!$B$2:$C$101,2,FALSE),""))</f>
        <v/>
      </c>
    </row>
    <row r="22">
      <c r="A22" s="6" t="n"/>
      <c r="B22" s="10" t="n"/>
      <c r="C22" s="20" t="n"/>
      <c r="D22" s="7" t="n"/>
      <c r="E22" s="6" t="n"/>
      <c r="F22" s="7" t="n"/>
      <c r="G22" s="7" t="n"/>
      <c r="H22" s="21" t="n"/>
      <c r="I22" s="21" t="n"/>
      <c r="J22" s="6" t="n"/>
      <c r="K22" s="9">
        <f>IF(A22="","",IF(J22&lt;&gt;"Joué","À jouer",IF(OR(H22="",I22=""),"Score à renseigner",IF(H22&gt;I22,"Victoire domicile",IF(H22&lt;I22,"Victoire extérieur","Match nul")))))</f>
        <v/>
      </c>
      <c r="L22" s="9">
        <f>IF(A22="","",IF(OR(J22&lt;&gt;"Joué",H22="",I22=""),0,IF(H22&gt;I22,3,IF(H22=I22,1,0))))</f>
        <v/>
      </c>
      <c r="M22" s="9">
        <f>IF(A22="","",IF(OR(J22&lt;&gt;"Joué",H22="",I22=""),0,IF(I22&gt;H22,3,IF(H22=I22,1,0))))</f>
        <v/>
      </c>
      <c r="N22" s="13">
        <f>IF(F22="","",IFERROR(VLOOKUP(F22,'Équipes'!$B$2:$C$101,2,FALSE),""))</f>
        <v/>
      </c>
      <c r="O22" s="13">
        <f>IF(G22="","",IFERROR(VLOOKUP(G22,'Équipes'!$B$2:$C$101,2,FALSE),""))</f>
        <v/>
      </c>
    </row>
    <row r="23">
      <c r="A23" s="6" t="n"/>
      <c r="B23" s="10" t="n"/>
      <c r="C23" s="20" t="n"/>
      <c r="D23" s="7" t="n"/>
      <c r="E23" s="6" t="n"/>
      <c r="F23" s="7" t="n"/>
      <c r="G23" s="7" t="n"/>
      <c r="H23" s="21" t="n"/>
      <c r="I23" s="21" t="n"/>
      <c r="J23" s="6" t="n"/>
      <c r="K23" s="11">
        <f>IF(A23="","",IF(J23&lt;&gt;"Joué","À jouer",IF(OR(H23="",I23=""),"Score à renseigner",IF(H23&gt;I23,"Victoire domicile",IF(H23&lt;I23,"Victoire extérieur","Match nul")))))</f>
        <v/>
      </c>
      <c r="L23" s="11">
        <f>IF(A23="","",IF(OR(J23&lt;&gt;"Joué",H23="",I23=""),0,IF(H23&gt;I23,3,IF(H23=I23,1,0))))</f>
        <v/>
      </c>
      <c r="M23" s="11">
        <f>IF(A23="","",IF(OR(J23&lt;&gt;"Joué",H23="",I23=""),0,IF(I23&gt;H23,3,IF(H23=I23,1,0))))</f>
        <v/>
      </c>
      <c r="N23" s="15">
        <f>IF(F23="","",IFERROR(VLOOKUP(F23,'Équipes'!$B$2:$C$101,2,FALSE),""))</f>
        <v/>
      </c>
      <c r="O23" s="15">
        <f>IF(G23="","",IFERROR(VLOOKUP(G23,'Équipes'!$B$2:$C$101,2,FALSE),""))</f>
        <v/>
      </c>
    </row>
    <row r="24">
      <c r="A24" s="6" t="n"/>
      <c r="B24" s="10" t="n"/>
      <c r="C24" s="20" t="n"/>
      <c r="D24" s="7" t="n"/>
      <c r="E24" s="6" t="n"/>
      <c r="F24" s="7" t="n"/>
      <c r="G24" s="7" t="n"/>
      <c r="H24" s="21" t="n"/>
      <c r="I24" s="21" t="n"/>
      <c r="J24" s="6" t="n"/>
      <c r="K24" s="9">
        <f>IF(A24="","",IF(J24&lt;&gt;"Joué","À jouer",IF(OR(H24="",I24=""),"Score à renseigner",IF(H24&gt;I24,"Victoire domicile",IF(H24&lt;I24,"Victoire extérieur","Match nul")))))</f>
        <v/>
      </c>
      <c r="L24" s="9">
        <f>IF(A24="","",IF(OR(J24&lt;&gt;"Joué",H24="",I24=""),0,IF(H24&gt;I24,3,IF(H24=I24,1,0))))</f>
        <v/>
      </c>
      <c r="M24" s="9">
        <f>IF(A24="","",IF(OR(J24&lt;&gt;"Joué",H24="",I24=""),0,IF(I24&gt;H24,3,IF(H24=I24,1,0))))</f>
        <v/>
      </c>
      <c r="N24" s="13">
        <f>IF(F24="","",IFERROR(VLOOKUP(F24,'Équipes'!$B$2:$C$101,2,FALSE),""))</f>
        <v/>
      </c>
      <c r="O24" s="13">
        <f>IF(G24="","",IFERROR(VLOOKUP(G24,'Équipes'!$B$2:$C$101,2,FALSE),""))</f>
        <v/>
      </c>
    </row>
    <row r="25">
      <c r="A25" s="6" t="n"/>
      <c r="B25" s="10" t="n"/>
      <c r="C25" s="20" t="n"/>
      <c r="D25" s="7" t="n"/>
      <c r="E25" s="6" t="n"/>
      <c r="F25" s="7" t="n"/>
      <c r="G25" s="7" t="n"/>
      <c r="H25" s="21" t="n"/>
      <c r="I25" s="21" t="n"/>
      <c r="J25" s="6" t="n"/>
      <c r="K25" s="11">
        <f>IF(A25="","",IF(J25&lt;&gt;"Joué","À jouer",IF(OR(H25="",I25=""),"Score à renseigner",IF(H25&gt;I25,"Victoire domicile",IF(H25&lt;I25,"Victoire extérieur","Match nul")))))</f>
        <v/>
      </c>
      <c r="L25" s="11">
        <f>IF(A25="","",IF(OR(J25&lt;&gt;"Joué",H25="",I25=""),0,IF(H25&gt;I25,3,IF(H25=I25,1,0))))</f>
        <v/>
      </c>
      <c r="M25" s="11">
        <f>IF(A25="","",IF(OR(J25&lt;&gt;"Joué",H25="",I25=""),0,IF(I25&gt;H25,3,IF(H25=I25,1,0))))</f>
        <v/>
      </c>
      <c r="N25" s="15">
        <f>IF(F25="","",IFERROR(VLOOKUP(F25,'Équipes'!$B$2:$C$101,2,FALSE),""))</f>
        <v/>
      </c>
      <c r="O25" s="15">
        <f>IF(G25="","",IFERROR(VLOOKUP(G25,'Équipes'!$B$2:$C$101,2,FALSE),""))</f>
        <v/>
      </c>
    </row>
    <row r="26">
      <c r="A26" s="6" t="n"/>
      <c r="B26" s="10" t="n"/>
      <c r="C26" s="20" t="n"/>
      <c r="D26" s="7" t="n"/>
      <c r="E26" s="6" t="n"/>
      <c r="F26" s="7" t="n"/>
      <c r="G26" s="7" t="n"/>
      <c r="H26" s="21" t="n"/>
      <c r="I26" s="21" t="n"/>
      <c r="J26" s="6" t="n"/>
      <c r="K26" s="9">
        <f>IF(A26="","",IF(J26&lt;&gt;"Joué","À jouer",IF(OR(H26="",I26=""),"Score à renseigner",IF(H26&gt;I26,"Victoire domicile",IF(H26&lt;I26,"Victoire extérieur","Match nul")))))</f>
        <v/>
      </c>
      <c r="L26" s="9">
        <f>IF(A26="","",IF(OR(J26&lt;&gt;"Joué",H26="",I26=""),0,IF(H26&gt;I26,3,IF(H26=I26,1,0))))</f>
        <v/>
      </c>
      <c r="M26" s="9">
        <f>IF(A26="","",IF(OR(J26&lt;&gt;"Joué",H26="",I26=""),0,IF(I26&gt;H26,3,IF(H26=I26,1,0))))</f>
        <v/>
      </c>
      <c r="N26" s="13">
        <f>IF(F26="","",IFERROR(VLOOKUP(F26,'Équipes'!$B$2:$C$101,2,FALSE),""))</f>
        <v/>
      </c>
      <c r="O26" s="13">
        <f>IF(G26="","",IFERROR(VLOOKUP(G26,'Équipes'!$B$2:$C$101,2,FALSE),""))</f>
        <v/>
      </c>
    </row>
    <row r="27">
      <c r="A27" s="6" t="n"/>
      <c r="B27" s="10" t="n"/>
      <c r="C27" s="20" t="n"/>
      <c r="D27" s="7" t="n"/>
      <c r="E27" s="6" t="n"/>
      <c r="F27" s="7" t="n"/>
      <c r="G27" s="7" t="n"/>
      <c r="H27" s="21" t="n"/>
      <c r="I27" s="21" t="n"/>
      <c r="J27" s="6" t="n"/>
      <c r="K27" s="11">
        <f>IF(A27="","",IF(J27&lt;&gt;"Joué","À jouer",IF(OR(H27="",I27=""),"Score à renseigner",IF(H27&gt;I27,"Victoire domicile",IF(H27&lt;I27,"Victoire extérieur","Match nul")))))</f>
        <v/>
      </c>
      <c r="L27" s="11">
        <f>IF(A27="","",IF(OR(J27&lt;&gt;"Joué",H27="",I27=""),0,IF(H27&gt;I27,3,IF(H27=I27,1,0))))</f>
        <v/>
      </c>
      <c r="M27" s="11">
        <f>IF(A27="","",IF(OR(J27&lt;&gt;"Joué",H27="",I27=""),0,IF(I27&gt;H27,3,IF(H27=I27,1,0))))</f>
        <v/>
      </c>
      <c r="N27" s="15">
        <f>IF(F27="","",IFERROR(VLOOKUP(F27,'Équipes'!$B$2:$C$101,2,FALSE),""))</f>
        <v/>
      </c>
      <c r="O27" s="15">
        <f>IF(G27="","",IFERROR(VLOOKUP(G27,'Équipes'!$B$2:$C$101,2,FALSE),""))</f>
        <v/>
      </c>
    </row>
    <row r="28">
      <c r="A28" s="6" t="n"/>
      <c r="B28" s="10" t="n"/>
      <c r="C28" s="20" t="n"/>
      <c r="D28" s="7" t="n"/>
      <c r="E28" s="6" t="n"/>
      <c r="F28" s="7" t="n"/>
      <c r="G28" s="7" t="n"/>
      <c r="H28" s="21" t="n"/>
      <c r="I28" s="21" t="n"/>
      <c r="J28" s="6" t="n"/>
      <c r="K28" s="9">
        <f>IF(A28="","",IF(J28&lt;&gt;"Joué","À jouer",IF(OR(H28="",I28=""),"Score à renseigner",IF(H28&gt;I28,"Victoire domicile",IF(H28&lt;I28,"Victoire extérieur","Match nul")))))</f>
        <v/>
      </c>
      <c r="L28" s="9">
        <f>IF(A28="","",IF(OR(J28&lt;&gt;"Joué",H28="",I28=""),0,IF(H28&gt;I28,3,IF(H28=I28,1,0))))</f>
        <v/>
      </c>
      <c r="M28" s="9">
        <f>IF(A28="","",IF(OR(J28&lt;&gt;"Joué",H28="",I28=""),0,IF(I28&gt;H28,3,IF(H28=I28,1,0))))</f>
        <v/>
      </c>
      <c r="N28" s="13">
        <f>IF(F28="","",IFERROR(VLOOKUP(F28,'Équipes'!$B$2:$C$101,2,FALSE),""))</f>
        <v/>
      </c>
      <c r="O28" s="13">
        <f>IF(G28="","",IFERROR(VLOOKUP(G28,'Équipes'!$B$2:$C$101,2,FALSE),""))</f>
        <v/>
      </c>
    </row>
    <row r="29">
      <c r="A29" s="6" t="n"/>
      <c r="B29" s="10" t="n"/>
      <c r="C29" s="20" t="n"/>
      <c r="D29" s="7" t="n"/>
      <c r="E29" s="6" t="n"/>
      <c r="F29" s="7" t="n"/>
      <c r="G29" s="7" t="n"/>
      <c r="H29" s="21" t="n"/>
      <c r="I29" s="21" t="n"/>
      <c r="J29" s="6" t="n"/>
      <c r="K29" s="11">
        <f>IF(A29="","",IF(J29&lt;&gt;"Joué","À jouer",IF(OR(H29="",I29=""),"Score à renseigner",IF(H29&gt;I29,"Victoire domicile",IF(H29&lt;I29,"Victoire extérieur","Match nul")))))</f>
        <v/>
      </c>
      <c r="L29" s="11">
        <f>IF(A29="","",IF(OR(J29&lt;&gt;"Joué",H29="",I29=""),0,IF(H29&gt;I29,3,IF(H29=I29,1,0))))</f>
        <v/>
      </c>
      <c r="M29" s="11">
        <f>IF(A29="","",IF(OR(J29&lt;&gt;"Joué",H29="",I29=""),0,IF(I29&gt;H29,3,IF(H29=I29,1,0))))</f>
        <v/>
      </c>
      <c r="N29" s="15">
        <f>IF(F29="","",IFERROR(VLOOKUP(F29,'Équipes'!$B$2:$C$101,2,FALSE),""))</f>
        <v/>
      </c>
      <c r="O29" s="15">
        <f>IF(G29="","",IFERROR(VLOOKUP(G29,'Équipes'!$B$2:$C$101,2,FALSE),""))</f>
        <v/>
      </c>
    </row>
    <row r="30">
      <c r="A30" s="6" t="n"/>
      <c r="B30" s="10" t="n"/>
      <c r="C30" s="20" t="n"/>
      <c r="D30" s="7" t="n"/>
      <c r="E30" s="6" t="n"/>
      <c r="F30" s="7" t="n"/>
      <c r="G30" s="7" t="n"/>
      <c r="H30" s="21" t="n"/>
      <c r="I30" s="21" t="n"/>
      <c r="J30" s="6" t="n"/>
      <c r="K30" s="9">
        <f>IF(A30="","",IF(J30&lt;&gt;"Joué","À jouer",IF(OR(H30="",I30=""),"Score à renseigner",IF(H30&gt;I30,"Victoire domicile",IF(H30&lt;I30,"Victoire extérieur","Match nul")))))</f>
        <v/>
      </c>
      <c r="L30" s="9">
        <f>IF(A30="","",IF(OR(J30&lt;&gt;"Joué",H30="",I30=""),0,IF(H30&gt;I30,3,IF(H30=I30,1,0))))</f>
        <v/>
      </c>
      <c r="M30" s="9">
        <f>IF(A30="","",IF(OR(J30&lt;&gt;"Joué",H30="",I30=""),0,IF(I30&gt;H30,3,IF(H30=I30,1,0))))</f>
        <v/>
      </c>
      <c r="N30" s="13">
        <f>IF(F30="","",IFERROR(VLOOKUP(F30,'Équipes'!$B$2:$C$101,2,FALSE),""))</f>
        <v/>
      </c>
      <c r="O30" s="13">
        <f>IF(G30="","",IFERROR(VLOOKUP(G30,'Équipes'!$B$2:$C$101,2,FALSE),""))</f>
        <v/>
      </c>
    </row>
    <row r="31">
      <c r="A31" s="6" t="n"/>
      <c r="B31" s="10" t="n"/>
      <c r="C31" s="20" t="n"/>
      <c r="D31" s="7" t="n"/>
      <c r="E31" s="6" t="n"/>
      <c r="F31" s="7" t="n"/>
      <c r="G31" s="7" t="n"/>
      <c r="H31" s="21" t="n"/>
      <c r="I31" s="21" t="n"/>
      <c r="J31" s="6" t="n"/>
      <c r="K31" s="11">
        <f>IF(A31="","",IF(J31&lt;&gt;"Joué","À jouer",IF(OR(H31="",I31=""),"Score à renseigner",IF(H31&gt;I31,"Victoire domicile",IF(H31&lt;I31,"Victoire extérieur","Match nul")))))</f>
        <v/>
      </c>
      <c r="L31" s="11">
        <f>IF(A31="","",IF(OR(J31&lt;&gt;"Joué",H31="",I31=""),0,IF(H31&gt;I31,3,IF(H31=I31,1,0))))</f>
        <v/>
      </c>
      <c r="M31" s="11">
        <f>IF(A31="","",IF(OR(J31&lt;&gt;"Joué",H31="",I31=""),0,IF(I31&gt;H31,3,IF(H31=I31,1,0))))</f>
        <v/>
      </c>
      <c r="N31" s="15">
        <f>IF(F31="","",IFERROR(VLOOKUP(F31,'Équipes'!$B$2:$C$101,2,FALSE),""))</f>
        <v/>
      </c>
      <c r="O31" s="15">
        <f>IF(G31="","",IFERROR(VLOOKUP(G31,'Équipes'!$B$2:$C$101,2,FALSE),""))</f>
        <v/>
      </c>
    </row>
    <row r="32">
      <c r="A32" s="6" t="n"/>
      <c r="B32" s="10" t="n"/>
      <c r="C32" s="20" t="n"/>
      <c r="D32" s="7" t="n"/>
      <c r="E32" s="6" t="n"/>
      <c r="F32" s="7" t="n"/>
      <c r="G32" s="7" t="n"/>
      <c r="H32" s="21" t="n"/>
      <c r="I32" s="21" t="n"/>
      <c r="J32" s="6" t="n"/>
      <c r="K32" s="9">
        <f>IF(A32="","",IF(J32&lt;&gt;"Joué","À jouer",IF(OR(H32="",I32=""),"Score à renseigner",IF(H32&gt;I32,"Victoire domicile",IF(H32&lt;I32,"Victoire extérieur","Match nul")))))</f>
        <v/>
      </c>
      <c r="L32" s="9">
        <f>IF(A32="","",IF(OR(J32&lt;&gt;"Joué",H32="",I32=""),0,IF(H32&gt;I32,3,IF(H32=I32,1,0))))</f>
        <v/>
      </c>
      <c r="M32" s="9">
        <f>IF(A32="","",IF(OR(J32&lt;&gt;"Joué",H32="",I32=""),0,IF(I32&gt;H32,3,IF(H32=I32,1,0))))</f>
        <v/>
      </c>
      <c r="N32" s="13">
        <f>IF(F32="","",IFERROR(VLOOKUP(F32,'Équipes'!$B$2:$C$101,2,FALSE),""))</f>
        <v/>
      </c>
      <c r="O32" s="13">
        <f>IF(G32="","",IFERROR(VLOOKUP(G32,'Équipes'!$B$2:$C$101,2,FALSE),""))</f>
        <v/>
      </c>
    </row>
    <row r="33">
      <c r="A33" s="6" t="n"/>
      <c r="B33" s="10" t="n"/>
      <c r="C33" s="20" t="n"/>
      <c r="D33" s="7" t="n"/>
      <c r="E33" s="6" t="n"/>
      <c r="F33" s="7" t="n"/>
      <c r="G33" s="7" t="n"/>
      <c r="H33" s="21" t="n"/>
      <c r="I33" s="21" t="n"/>
      <c r="J33" s="6" t="n"/>
      <c r="K33" s="11">
        <f>IF(A33="","",IF(J33&lt;&gt;"Joué","À jouer",IF(OR(H33="",I33=""),"Score à renseigner",IF(H33&gt;I33,"Victoire domicile",IF(H33&lt;I33,"Victoire extérieur","Match nul")))))</f>
        <v/>
      </c>
      <c r="L33" s="11">
        <f>IF(A33="","",IF(OR(J33&lt;&gt;"Joué",H33="",I33=""),0,IF(H33&gt;I33,3,IF(H33=I33,1,0))))</f>
        <v/>
      </c>
      <c r="M33" s="11">
        <f>IF(A33="","",IF(OR(J33&lt;&gt;"Joué",H33="",I33=""),0,IF(I33&gt;H33,3,IF(H33=I33,1,0))))</f>
        <v/>
      </c>
      <c r="N33" s="15">
        <f>IF(F33="","",IFERROR(VLOOKUP(F33,'Équipes'!$B$2:$C$101,2,FALSE),""))</f>
        <v/>
      </c>
      <c r="O33" s="15">
        <f>IF(G33="","",IFERROR(VLOOKUP(G33,'Équipes'!$B$2:$C$101,2,FALSE),""))</f>
        <v/>
      </c>
    </row>
    <row r="34">
      <c r="A34" s="6" t="n"/>
      <c r="B34" s="10" t="n"/>
      <c r="C34" s="20" t="n"/>
      <c r="D34" s="7" t="n"/>
      <c r="E34" s="6" t="n"/>
      <c r="F34" s="7" t="n"/>
      <c r="G34" s="7" t="n"/>
      <c r="H34" s="21" t="n"/>
      <c r="I34" s="21" t="n"/>
      <c r="J34" s="6" t="n"/>
      <c r="K34" s="9">
        <f>IF(A34="","",IF(J34&lt;&gt;"Joué","À jouer",IF(OR(H34="",I34=""),"Score à renseigner",IF(H34&gt;I34,"Victoire domicile",IF(H34&lt;I34,"Victoire extérieur","Match nul")))))</f>
        <v/>
      </c>
      <c r="L34" s="9">
        <f>IF(A34="","",IF(OR(J34&lt;&gt;"Joué",H34="",I34=""),0,IF(H34&gt;I34,3,IF(H34=I34,1,0))))</f>
        <v/>
      </c>
      <c r="M34" s="9">
        <f>IF(A34="","",IF(OR(J34&lt;&gt;"Joué",H34="",I34=""),0,IF(I34&gt;H34,3,IF(H34=I34,1,0))))</f>
        <v/>
      </c>
      <c r="N34" s="13">
        <f>IF(F34="","",IFERROR(VLOOKUP(F34,'Équipes'!$B$2:$C$101,2,FALSE),""))</f>
        <v/>
      </c>
      <c r="O34" s="13">
        <f>IF(G34="","",IFERROR(VLOOKUP(G34,'Équipes'!$B$2:$C$101,2,FALSE),""))</f>
        <v/>
      </c>
    </row>
    <row r="35">
      <c r="A35" s="6" t="n"/>
      <c r="B35" s="10" t="n"/>
      <c r="C35" s="20" t="n"/>
      <c r="D35" s="7" t="n"/>
      <c r="E35" s="6" t="n"/>
      <c r="F35" s="7" t="n"/>
      <c r="G35" s="7" t="n"/>
      <c r="H35" s="21" t="n"/>
      <c r="I35" s="21" t="n"/>
      <c r="J35" s="6" t="n"/>
      <c r="K35" s="11">
        <f>IF(A35="","",IF(J35&lt;&gt;"Joué","À jouer",IF(OR(H35="",I35=""),"Score à renseigner",IF(H35&gt;I35,"Victoire domicile",IF(H35&lt;I35,"Victoire extérieur","Match nul")))))</f>
        <v/>
      </c>
      <c r="L35" s="11">
        <f>IF(A35="","",IF(OR(J35&lt;&gt;"Joué",H35="",I35=""),0,IF(H35&gt;I35,3,IF(H35=I35,1,0))))</f>
        <v/>
      </c>
      <c r="M35" s="11">
        <f>IF(A35="","",IF(OR(J35&lt;&gt;"Joué",H35="",I35=""),0,IF(I35&gt;H35,3,IF(H35=I35,1,0))))</f>
        <v/>
      </c>
      <c r="N35" s="15">
        <f>IF(F35="","",IFERROR(VLOOKUP(F35,'Équipes'!$B$2:$C$101,2,FALSE),""))</f>
        <v/>
      </c>
      <c r="O35" s="15">
        <f>IF(G35="","",IFERROR(VLOOKUP(G35,'Équipes'!$B$2:$C$101,2,FALSE),""))</f>
        <v/>
      </c>
    </row>
    <row r="36">
      <c r="A36" s="6" t="n"/>
      <c r="B36" s="10" t="n"/>
      <c r="C36" s="20" t="n"/>
      <c r="D36" s="7" t="n"/>
      <c r="E36" s="6" t="n"/>
      <c r="F36" s="7" t="n"/>
      <c r="G36" s="7" t="n"/>
      <c r="H36" s="21" t="n"/>
      <c r="I36" s="21" t="n"/>
      <c r="J36" s="6" t="n"/>
      <c r="K36" s="9">
        <f>IF(A36="","",IF(J36&lt;&gt;"Joué","À jouer",IF(OR(H36="",I36=""),"Score à renseigner",IF(H36&gt;I36,"Victoire domicile",IF(H36&lt;I36,"Victoire extérieur","Match nul")))))</f>
        <v/>
      </c>
      <c r="L36" s="9">
        <f>IF(A36="","",IF(OR(J36&lt;&gt;"Joué",H36="",I36=""),0,IF(H36&gt;I36,3,IF(H36=I36,1,0))))</f>
        <v/>
      </c>
      <c r="M36" s="9">
        <f>IF(A36="","",IF(OR(J36&lt;&gt;"Joué",H36="",I36=""),0,IF(I36&gt;H36,3,IF(H36=I36,1,0))))</f>
        <v/>
      </c>
      <c r="N36" s="13">
        <f>IF(F36="","",IFERROR(VLOOKUP(F36,'Équipes'!$B$2:$C$101,2,FALSE),""))</f>
        <v/>
      </c>
      <c r="O36" s="13">
        <f>IF(G36="","",IFERROR(VLOOKUP(G36,'Équipes'!$B$2:$C$101,2,FALSE),""))</f>
        <v/>
      </c>
    </row>
    <row r="37">
      <c r="A37" s="6" t="n"/>
      <c r="B37" s="10" t="n"/>
      <c r="C37" s="20" t="n"/>
      <c r="D37" s="7" t="n"/>
      <c r="E37" s="6" t="n"/>
      <c r="F37" s="7" t="n"/>
      <c r="G37" s="7" t="n"/>
      <c r="H37" s="21" t="n"/>
      <c r="I37" s="21" t="n"/>
      <c r="J37" s="6" t="n"/>
      <c r="K37" s="11">
        <f>IF(A37="","",IF(J37&lt;&gt;"Joué","À jouer",IF(OR(H37="",I37=""),"Score à renseigner",IF(H37&gt;I37,"Victoire domicile",IF(H37&lt;I37,"Victoire extérieur","Match nul")))))</f>
        <v/>
      </c>
      <c r="L37" s="11">
        <f>IF(A37="","",IF(OR(J37&lt;&gt;"Joué",H37="",I37=""),0,IF(H37&gt;I37,3,IF(H37=I37,1,0))))</f>
        <v/>
      </c>
      <c r="M37" s="11">
        <f>IF(A37="","",IF(OR(J37&lt;&gt;"Joué",H37="",I37=""),0,IF(I37&gt;H37,3,IF(H37=I37,1,0))))</f>
        <v/>
      </c>
      <c r="N37" s="15">
        <f>IF(F37="","",IFERROR(VLOOKUP(F37,'Équipes'!$B$2:$C$101,2,FALSE),""))</f>
        <v/>
      </c>
      <c r="O37" s="15">
        <f>IF(G37="","",IFERROR(VLOOKUP(G37,'Équipes'!$B$2:$C$101,2,FALSE),""))</f>
        <v/>
      </c>
    </row>
    <row r="38">
      <c r="A38" s="6" t="n"/>
      <c r="B38" s="10" t="n"/>
      <c r="C38" s="20" t="n"/>
      <c r="D38" s="7" t="n"/>
      <c r="E38" s="6" t="n"/>
      <c r="F38" s="7" t="n"/>
      <c r="G38" s="7" t="n"/>
      <c r="H38" s="21" t="n"/>
      <c r="I38" s="21" t="n"/>
      <c r="J38" s="6" t="n"/>
      <c r="K38" s="9">
        <f>IF(A38="","",IF(J38&lt;&gt;"Joué","À jouer",IF(OR(H38="",I38=""),"Score à renseigner",IF(H38&gt;I38,"Victoire domicile",IF(H38&lt;I38,"Victoire extérieur","Match nul")))))</f>
        <v/>
      </c>
      <c r="L38" s="9">
        <f>IF(A38="","",IF(OR(J38&lt;&gt;"Joué",H38="",I38=""),0,IF(H38&gt;I38,3,IF(H38=I38,1,0))))</f>
        <v/>
      </c>
      <c r="M38" s="9">
        <f>IF(A38="","",IF(OR(J38&lt;&gt;"Joué",H38="",I38=""),0,IF(I38&gt;H38,3,IF(H38=I38,1,0))))</f>
        <v/>
      </c>
      <c r="N38" s="13">
        <f>IF(F38="","",IFERROR(VLOOKUP(F38,'Équipes'!$B$2:$C$101,2,FALSE),""))</f>
        <v/>
      </c>
      <c r="O38" s="13">
        <f>IF(G38="","",IFERROR(VLOOKUP(G38,'Équipes'!$B$2:$C$101,2,FALSE),""))</f>
        <v/>
      </c>
    </row>
    <row r="39">
      <c r="A39" s="6" t="n"/>
      <c r="B39" s="10" t="n"/>
      <c r="C39" s="20" t="n"/>
      <c r="D39" s="7" t="n"/>
      <c r="E39" s="6" t="n"/>
      <c r="F39" s="7" t="n"/>
      <c r="G39" s="7" t="n"/>
      <c r="H39" s="21" t="n"/>
      <c r="I39" s="21" t="n"/>
      <c r="J39" s="6" t="n"/>
      <c r="K39" s="11">
        <f>IF(A39="","",IF(J39&lt;&gt;"Joué","À jouer",IF(OR(H39="",I39=""),"Score à renseigner",IF(H39&gt;I39,"Victoire domicile",IF(H39&lt;I39,"Victoire extérieur","Match nul")))))</f>
        <v/>
      </c>
      <c r="L39" s="11">
        <f>IF(A39="","",IF(OR(J39&lt;&gt;"Joué",H39="",I39=""),0,IF(H39&gt;I39,3,IF(H39=I39,1,0))))</f>
        <v/>
      </c>
      <c r="M39" s="11">
        <f>IF(A39="","",IF(OR(J39&lt;&gt;"Joué",H39="",I39=""),0,IF(I39&gt;H39,3,IF(H39=I39,1,0))))</f>
        <v/>
      </c>
      <c r="N39" s="15">
        <f>IF(F39="","",IFERROR(VLOOKUP(F39,'Équipes'!$B$2:$C$101,2,FALSE),""))</f>
        <v/>
      </c>
      <c r="O39" s="15">
        <f>IF(G39="","",IFERROR(VLOOKUP(G39,'Équipes'!$B$2:$C$101,2,FALSE),""))</f>
        <v/>
      </c>
    </row>
    <row r="40">
      <c r="A40" s="6" t="n"/>
      <c r="B40" s="10" t="n"/>
      <c r="C40" s="20" t="n"/>
      <c r="D40" s="7" t="n"/>
      <c r="E40" s="6" t="n"/>
      <c r="F40" s="7" t="n"/>
      <c r="G40" s="7" t="n"/>
      <c r="H40" s="21" t="n"/>
      <c r="I40" s="21" t="n"/>
      <c r="J40" s="6" t="n"/>
      <c r="K40" s="9">
        <f>IF(A40="","",IF(J40&lt;&gt;"Joué","À jouer",IF(OR(H40="",I40=""),"Score à renseigner",IF(H40&gt;I40,"Victoire domicile",IF(H40&lt;I40,"Victoire extérieur","Match nul")))))</f>
        <v/>
      </c>
      <c r="L40" s="9">
        <f>IF(A40="","",IF(OR(J40&lt;&gt;"Joué",H40="",I40=""),0,IF(H40&gt;I40,3,IF(H40=I40,1,0))))</f>
        <v/>
      </c>
      <c r="M40" s="9">
        <f>IF(A40="","",IF(OR(J40&lt;&gt;"Joué",H40="",I40=""),0,IF(I40&gt;H40,3,IF(H40=I40,1,0))))</f>
        <v/>
      </c>
      <c r="N40" s="13">
        <f>IF(F40="","",IFERROR(VLOOKUP(F40,'Équipes'!$B$2:$C$101,2,FALSE),""))</f>
        <v/>
      </c>
      <c r="O40" s="13">
        <f>IF(G40="","",IFERROR(VLOOKUP(G40,'Équipes'!$B$2:$C$101,2,FALSE),""))</f>
        <v/>
      </c>
    </row>
    <row r="41">
      <c r="A41" s="6" t="n"/>
      <c r="B41" s="10" t="n"/>
      <c r="C41" s="20" t="n"/>
      <c r="D41" s="7" t="n"/>
      <c r="E41" s="6" t="n"/>
      <c r="F41" s="7" t="n"/>
      <c r="G41" s="7" t="n"/>
      <c r="H41" s="21" t="n"/>
      <c r="I41" s="21" t="n"/>
      <c r="J41" s="6" t="n"/>
      <c r="K41" s="11">
        <f>IF(A41="","",IF(J41&lt;&gt;"Joué","À jouer",IF(OR(H41="",I41=""),"Score à renseigner",IF(H41&gt;I41,"Victoire domicile",IF(H41&lt;I41,"Victoire extérieur","Match nul")))))</f>
        <v/>
      </c>
      <c r="L41" s="11">
        <f>IF(A41="","",IF(OR(J41&lt;&gt;"Joué",H41="",I41=""),0,IF(H41&gt;I41,3,IF(H41=I41,1,0))))</f>
        <v/>
      </c>
      <c r="M41" s="11">
        <f>IF(A41="","",IF(OR(J41&lt;&gt;"Joué",H41="",I41=""),0,IF(I41&gt;H41,3,IF(H41=I41,1,0))))</f>
        <v/>
      </c>
      <c r="N41" s="15">
        <f>IF(F41="","",IFERROR(VLOOKUP(F41,'Équipes'!$B$2:$C$101,2,FALSE),""))</f>
        <v/>
      </c>
      <c r="O41" s="15">
        <f>IF(G41="","",IFERROR(VLOOKUP(G41,'Équipes'!$B$2:$C$101,2,FALSE),""))</f>
        <v/>
      </c>
    </row>
    <row r="42">
      <c r="A42" s="6" t="n"/>
      <c r="B42" s="10" t="n"/>
      <c r="C42" s="20" t="n"/>
      <c r="D42" s="7" t="n"/>
      <c r="E42" s="6" t="n"/>
      <c r="F42" s="7" t="n"/>
      <c r="G42" s="7" t="n"/>
      <c r="H42" s="21" t="n"/>
      <c r="I42" s="21" t="n"/>
      <c r="J42" s="6" t="n"/>
      <c r="K42" s="9">
        <f>IF(A42="","",IF(J42&lt;&gt;"Joué","À jouer",IF(OR(H42="",I42=""),"Score à renseigner",IF(H42&gt;I42,"Victoire domicile",IF(H42&lt;I42,"Victoire extérieur","Match nul")))))</f>
        <v/>
      </c>
      <c r="L42" s="9">
        <f>IF(A42="","",IF(OR(J42&lt;&gt;"Joué",H42="",I42=""),0,IF(H42&gt;I42,3,IF(H42=I42,1,0))))</f>
        <v/>
      </c>
      <c r="M42" s="9">
        <f>IF(A42="","",IF(OR(J42&lt;&gt;"Joué",H42="",I42=""),0,IF(I42&gt;H42,3,IF(H42=I42,1,0))))</f>
        <v/>
      </c>
      <c r="N42" s="13">
        <f>IF(F42="","",IFERROR(VLOOKUP(F42,'Équipes'!$B$2:$C$101,2,FALSE),""))</f>
        <v/>
      </c>
      <c r="O42" s="13">
        <f>IF(G42="","",IFERROR(VLOOKUP(G42,'Équipes'!$B$2:$C$101,2,FALSE),""))</f>
        <v/>
      </c>
    </row>
    <row r="43">
      <c r="A43" s="6" t="n"/>
      <c r="B43" s="10" t="n"/>
      <c r="C43" s="20" t="n"/>
      <c r="D43" s="7" t="n"/>
      <c r="E43" s="6" t="n"/>
      <c r="F43" s="7" t="n"/>
      <c r="G43" s="7" t="n"/>
      <c r="H43" s="21" t="n"/>
      <c r="I43" s="21" t="n"/>
      <c r="J43" s="6" t="n"/>
      <c r="K43" s="11">
        <f>IF(A43="","",IF(J43&lt;&gt;"Joué","À jouer",IF(OR(H43="",I43=""),"Score à renseigner",IF(H43&gt;I43,"Victoire domicile",IF(H43&lt;I43,"Victoire extérieur","Match nul")))))</f>
        <v/>
      </c>
      <c r="L43" s="11">
        <f>IF(A43="","",IF(OR(J43&lt;&gt;"Joué",H43="",I43=""),0,IF(H43&gt;I43,3,IF(H43=I43,1,0))))</f>
        <v/>
      </c>
      <c r="M43" s="11">
        <f>IF(A43="","",IF(OR(J43&lt;&gt;"Joué",H43="",I43=""),0,IF(I43&gt;H43,3,IF(H43=I43,1,0))))</f>
        <v/>
      </c>
      <c r="N43" s="15">
        <f>IF(F43="","",IFERROR(VLOOKUP(F43,'Équipes'!$B$2:$C$101,2,FALSE),""))</f>
        <v/>
      </c>
      <c r="O43" s="15">
        <f>IF(G43="","",IFERROR(VLOOKUP(G43,'Équipes'!$B$2:$C$101,2,FALSE),""))</f>
        <v/>
      </c>
    </row>
    <row r="44">
      <c r="A44" s="6" t="n"/>
      <c r="B44" s="10" t="n"/>
      <c r="C44" s="20" t="n"/>
      <c r="D44" s="7" t="n"/>
      <c r="E44" s="6" t="n"/>
      <c r="F44" s="7" t="n"/>
      <c r="G44" s="7" t="n"/>
      <c r="H44" s="21" t="n"/>
      <c r="I44" s="21" t="n"/>
      <c r="J44" s="6" t="n"/>
      <c r="K44" s="9">
        <f>IF(A44="","",IF(J44&lt;&gt;"Joué","À jouer",IF(OR(H44="",I44=""),"Score à renseigner",IF(H44&gt;I44,"Victoire domicile",IF(H44&lt;I44,"Victoire extérieur","Match nul")))))</f>
        <v/>
      </c>
      <c r="L44" s="9">
        <f>IF(A44="","",IF(OR(J44&lt;&gt;"Joué",H44="",I44=""),0,IF(H44&gt;I44,3,IF(H44=I44,1,0))))</f>
        <v/>
      </c>
      <c r="M44" s="9">
        <f>IF(A44="","",IF(OR(J44&lt;&gt;"Joué",H44="",I44=""),0,IF(I44&gt;H44,3,IF(H44=I44,1,0))))</f>
        <v/>
      </c>
      <c r="N44" s="13">
        <f>IF(F44="","",IFERROR(VLOOKUP(F44,'Équipes'!$B$2:$C$101,2,FALSE),""))</f>
        <v/>
      </c>
      <c r="O44" s="13">
        <f>IF(G44="","",IFERROR(VLOOKUP(G44,'Équipes'!$B$2:$C$101,2,FALSE),""))</f>
        <v/>
      </c>
    </row>
    <row r="45">
      <c r="A45" s="6" t="n"/>
      <c r="B45" s="10" t="n"/>
      <c r="C45" s="20" t="n"/>
      <c r="D45" s="7" t="n"/>
      <c r="E45" s="6" t="n"/>
      <c r="F45" s="7" t="n"/>
      <c r="G45" s="7" t="n"/>
      <c r="H45" s="21" t="n"/>
      <c r="I45" s="21" t="n"/>
      <c r="J45" s="6" t="n"/>
      <c r="K45" s="11">
        <f>IF(A45="","",IF(J45&lt;&gt;"Joué","À jouer",IF(OR(H45="",I45=""),"Score à renseigner",IF(H45&gt;I45,"Victoire domicile",IF(H45&lt;I45,"Victoire extérieur","Match nul")))))</f>
        <v/>
      </c>
      <c r="L45" s="11">
        <f>IF(A45="","",IF(OR(J45&lt;&gt;"Joué",H45="",I45=""),0,IF(H45&gt;I45,3,IF(H45=I45,1,0))))</f>
        <v/>
      </c>
      <c r="M45" s="11">
        <f>IF(A45="","",IF(OR(J45&lt;&gt;"Joué",H45="",I45=""),0,IF(I45&gt;H45,3,IF(H45=I45,1,0))))</f>
        <v/>
      </c>
      <c r="N45" s="15">
        <f>IF(F45="","",IFERROR(VLOOKUP(F45,'Équipes'!$B$2:$C$101,2,FALSE),""))</f>
        <v/>
      </c>
      <c r="O45" s="15">
        <f>IF(G45="","",IFERROR(VLOOKUP(G45,'Équipes'!$B$2:$C$101,2,FALSE),""))</f>
        <v/>
      </c>
    </row>
    <row r="46">
      <c r="A46" s="6" t="n"/>
      <c r="B46" s="10" t="n"/>
      <c r="C46" s="20" t="n"/>
      <c r="D46" s="7" t="n"/>
      <c r="E46" s="6" t="n"/>
      <c r="F46" s="7" t="n"/>
      <c r="G46" s="7" t="n"/>
      <c r="H46" s="21" t="n"/>
      <c r="I46" s="21" t="n"/>
      <c r="J46" s="6" t="n"/>
      <c r="K46" s="9">
        <f>IF(A46="","",IF(J46&lt;&gt;"Joué","À jouer",IF(OR(H46="",I46=""),"Score à renseigner",IF(H46&gt;I46,"Victoire domicile",IF(H46&lt;I46,"Victoire extérieur","Match nul")))))</f>
        <v/>
      </c>
      <c r="L46" s="9">
        <f>IF(A46="","",IF(OR(J46&lt;&gt;"Joué",H46="",I46=""),0,IF(H46&gt;I46,3,IF(H46=I46,1,0))))</f>
        <v/>
      </c>
      <c r="M46" s="9">
        <f>IF(A46="","",IF(OR(J46&lt;&gt;"Joué",H46="",I46=""),0,IF(I46&gt;H46,3,IF(H46=I46,1,0))))</f>
        <v/>
      </c>
      <c r="N46" s="13">
        <f>IF(F46="","",IFERROR(VLOOKUP(F46,'Équipes'!$B$2:$C$101,2,FALSE),""))</f>
        <v/>
      </c>
      <c r="O46" s="13">
        <f>IF(G46="","",IFERROR(VLOOKUP(G46,'Équipes'!$B$2:$C$101,2,FALSE),""))</f>
        <v/>
      </c>
    </row>
    <row r="47">
      <c r="A47" s="6" t="n"/>
      <c r="B47" s="10" t="n"/>
      <c r="C47" s="20" t="n"/>
      <c r="D47" s="7" t="n"/>
      <c r="E47" s="6" t="n"/>
      <c r="F47" s="7" t="n"/>
      <c r="G47" s="7" t="n"/>
      <c r="H47" s="21" t="n"/>
      <c r="I47" s="21" t="n"/>
      <c r="J47" s="6" t="n"/>
      <c r="K47" s="11">
        <f>IF(A47="","",IF(J47&lt;&gt;"Joué","À jouer",IF(OR(H47="",I47=""),"Score à renseigner",IF(H47&gt;I47,"Victoire domicile",IF(H47&lt;I47,"Victoire extérieur","Match nul")))))</f>
        <v/>
      </c>
      <c r="L47" s="11">
        <f>IF(A47="","",IF(OR(J47&lt;&gt;"Joué",H47="",I47=""),0,IF(H47&gt;I47,3,IF(H47=I47,1,0))))</f>
        <v/>
      </c>
      <c r="M47" s="11">
        <f>IF(A47="","",IF(OR(J47&lt;&gt;"Joué",H47="",I47=""),0,IF(I47&gt;H47,3,IF(H47=I47,1,0))))</f>
        <v/>
      </c>
      <c r="N47" s="15">
        <f>IF(F47="","",IFERROR(VLOOKUP(F47,'Équipes'!$B$2:$C$101,2,FALSE),""))</f>
        <v/>
      </c>
      <c r="O47" s="15">
        <f>IF(G47="","",IFERROR(VLOOKUP(G47,'Équipes'!$B$2:$C$101,2,FALSE),""))</f>
        <v/>
      </c>
    </row>
    <row r="48">
      <c r="A48" s="6" t="n"/>
      <c r="B48" s="10" t="n"/>
      <c r="C48" s="20" t="n"/>
      <c r="D48" s="7" t="n"/>
      <c r="E48" s="6" t="n"/>
      <c r="F48" s="7" t="n"/>
      <c r="G48" s="7" t="n"/>
      <c r="H48" s="21" t="n"/>
      <c r="I48" s="21" t="n"/>
      <c r="J48" s="6" t="n"/>
      <c r="K48" s="9">
        <f>IF(A48="","",IF(J48&lt;&gt;"Joué","À jouer",IF(OR(H48="",I48=""),"Score à renseigner",IF(H48&gt;I48,"Victoire domicile",IF(H48&lt;I48,"Victoire extérieur","Match nul")))))</f>
        <v/>
      </c>
      <c r="L48" s="9">
        <f>IF(A48="","",IF(OR(J48&lt;&gt;"Joué",H48="",I48=""),0,IF(H48&gt;I48,3,IF(H48=I48,1,0))))</f>
        <v/>
      </c>
      <c r="M48" s="9">
        <f>IF(A48="","",IF(OR(J48&lt;&gt;"Joué",H48="",I48=""),0,IF(I48&gt;H48,3,IF(H48=I48,1,0))))</f>
        <v/>
      </c>
      <c r="N48" s="13">
        <f>IF(F48="","",IFERROR(VLOOKUP(F48,'Équipes'!$B$2:$C$101,2,FALSE),""))</f>
        <v/>
      </c>
      <c r="O48" s="13">
        <f>IF(G48="","",IFERROR(VLOOKUP(G48,'Équipes'!$B$2:$C$101,2,FALSE),""))</f>
        <v/>
      </c>
    </row>
    <row r="49">
      <c r="A49" s="6" t="n"/>
      <c r="B49" s="10" t="n"/>
      <c r="C49" s="20" t="n"/>
      <c r="D49" s="7" t="n"/>
      <c r="E49" s="6" t="n"/>
      <c r="F49" s="7" t="n"/>
      <c r="G49" s="7" t="n"/>
      <c r="H49" s="21" t="n"/>
      <c r="I49" s="21" t="n"/>
      <c r="J49" s="6" t="n"/>
      <c r="K49" s="11">
        <f>IF(A49="","",IF(J49&lt;&gt;"Joué","À jouer",IF(OR(H49="",I49=""),"Score à renseigner",IF(H49&gt;I49,"Victoire domicile",IF(H49&lt;I49,"Victoire extérieur","Match nul")))))</f>
        <v/>
      </c>
      <c r="L49" s="11">
        <f>IF(A49="","",IF(OR(J49&lt;&gt;"Joué",H49="",I49=""),0,IF(H49&gt;I49,3,IF(H49=I49,1,0))))</f>
        <v/>
      </c>
      <c r="M49" s="11">
        <f>IF(A49="","",IF(OR(J49&lt;&gt;"Joué",H49="",I49=""),0,IF(I49&gt;H49,3,IF(H49=I49,1,0))))</f>
        <v/>
      </c>
      <c r="N49" s="15">
        <f>IF(F49="","",IFERROR(VLOOKUP(F49,'Équipes'!$B$2:$C$101,2,FALSE),""))</f>
        <v/>
      </c>
      <c r="O49" s="15">
        <f>IF(G49="","",IFERROR(VLOOKUP(G49,'Équipes'!$B$2:$C$101,2,FALSE),""))</f>
        <v/>
      </c>
    </row>
    <row r="50">
      <c r="A50" s="6" t="n"/>
      <c r="B50" s="10" t="n"/>
      <c r="C50" s="20" t="n"/>
      <c r="D50" s="7" t="n"/>
      <c r="E50" s="6" t="n"/>
      <c r="F50" s="7" t="n"/>
      <c r="G50" s="7" t="n"/>
      <c r="H50" s="21" t="n"/>
      <c r="I50" s="21" t="n"/>
      <c r="J50" s="6" t="n"/>
      <c r="K50" s="9">
        <f>IF(A50="","",IF(J50&lt;&gt;"Joué","À jouer",IF(OR(H50="",I50=""),"Score à renseigner",IF(H50&gt;I50,"Victoire domicile",IF(H50&lt;I50,"Victoire extérieur","Match nul")))))</f>
        <v/>
      </c>
      <c r="L50" s="9">
        <f>IF(A50="","",IF(OR(J50&lt;&gt;"Joué",H50="",I50=""),0,IF(H50&gt;I50,3,IF(H50=I50,1,0))))</f>
        <v/>
      </c>
      <c r="M50" s="9">
        <f>IF(A50="","",IF(OR(J50&lt;&gt;"Joué",H50="",I50=""),0,IF(I50&gt;H50,3,IF(H50=I50,1,0))))</f>
        <v/>
      </c>
      <c r="N50" s="13">
        <f>IF(F50="","",IFERROR(VLOOKUP(F50,'Équipes'!$B$2:$C$101,2,FALSE),""))</f>
        <v/>
      </c>
      <c r="O50" s="13">
        <f>IF(G50="","",IFERROR(VLOOKUP(G50,'Équipes'!$B$2:$C$101,2,FALSE),""))</f>
        <v/>
      </c>
    </row>
    <row r="51">
      <c r="A51" s="6" t="n"/>
      <c r="B51" s="10" t="n"/>
      <c r="C51" s="20" t="n"/>
      <c r="D51" s="7" t="n"/>
      <c r="E51" s="6" t="n"/>
      <c r="F51" s="7" t="n"/>
      <c r="G51" s="7" t="n"/>
      <c r="H51" s="21" t="n"/>
      <c r="I51" s="21" t="n"/>
      <c r="J51" s="6" t="n"/>
      <c r="K51" s="11">
        <f>IF(A51="","",IF(J51&lt;&gt;"Joué","À jouer",IF(OR(H51="",I51=""),"Score à renseigner",IF(H51&gt;I51,"Victoire domicile",IF(H51&lt;I51,"Victoire extérieur","Match nul")))))</f>
        <v/>
      </c>
      <c r="L51" s="11">
        <f>IF(A51="","",IF(OR(J51&lt;&gt;"Joué",H51="",I51=""),0,IF(H51&gt;I51,3,IF(H51=I51,1,0))))</f>
        <v/>
      </c>
      <c r="M51" s="11">
        <f>IF(A51="","",IF(OR(J51&lt;&gt;"Joué",H51="",I51=""),0,IF(I51&gt;H51,3,IF(H51=I51,1,0))))</f>
        <v/>
      </c>
      <c r="N51" s="15">
        <f>IF(F51="","",IFERROR(VLOOKUP(F51,'Équipes'!$B$2:$C$101,2,FALSE),""))</f>
        <v/>
      </c>
      <c r="O51" s="15">
        <f>IF(G51="","",IFERROR(VLOOKUP(G51,'Équipes'!$B$2:$C$101,2,FALSE),""))</f>
        <v/>
      </c>
    </row>
    <row r="52">
      <c r="A52" s="6" t="n"/>
      <c r="B52" s="10" t="n"/>
      <c r="C52" s="20" t="n"/>
      <c r="D52" s="7" t="n"/>
      <c r="E52" s="6" t="n"/>
      <c r="F52" s="7" t="n"/>
      <c r="G52" s="7" t="n"/>
      <c r="H52" s="21" t="n"/>
      <c r="I52" s="21" t="n"/>
      <c r="J52" s="6" t="n"/>
      <c r="K52" s="9">
        <f>IF(A52="","",IF(J52&lt;&gt;"Joué","À jouer",IF(OR(H52="",I52=""),"Score à renseigner",IF(H52&gt;I52,"Victoire domicile",IF(H52&lt;I52,"Victoire extérieur","Match nul")))))</f>
        <v/>
      </c>
      <c r="L52" s="9">
        <f>IF(A52="","",IF(OR(J52&lt;&gt;"Joué",H52="",I52=""),0,IF(H52&gt;I52,3,IF(H52=I52,1,0))))</f>
        <v/>
      </c>
      <c r="M52" s="9">
        <f>IF(A52="","",IF(OR(J52&lt;&gt;"Joué",H52="",I52=""),0,IF(I52&gt;H52,3,IF(H52=I52,1,0))))</f>
        <v/>
      </c>
      <c r="N52" s="13">
        <f>IF(F52="","",IFERROR(VLOOKUP(F52,'Équipes'!$B$2:$C$101,2,FALSE),""))</f>
        <v/>
      </c>
      <c r="O52" s="13">
        <f>IF(G52="","",IFERROR(VLOOKUP(G52,'Équipes'!$B$2:$C$101,2,FALSE),""))</f>
        <v/>
      </c>
    </row>
    <row r="53">
      <c r="A53" s="6" t="n"/>
      <c r="B53" s="10" t="n"/>
      <c r="C53" s="20" t="n"/>
      <c r="D53" s="7" t="n"/>
      <c r="E53" s="6" t="n"/>
      <c r="F53" s="7" t="n"/>
      <c r="G53" s="7" t="n"/>
      <c r="H53" s="21" t="n"/>
      <c r="I53" s="21" t="n"/>
      <c r="J53" s="6" t="n"/>
      <c r="K53" s="11">
        <f>IF(A53="","",IF(J53&lt;&gt;"Joué","À jouer",IF(OR(H53="",I53=""),"Score à renseigner",IF(H53&gt;I53,"Victoire domicile",IF(H53&lt;I53,"Victoire extérieur","Match nul")))))</f>
        <v/>
      </c>
      <c r="L53" s="11">
        <f>IF(A53="","",IF(OR(J53&lt;&gt;"Joué",H53="",I53=""),0,IF(H53&gt;I53,3,IF(H53=I53,1,0))))</f>
        <v/>
      </c>
      <c r="M53" s="11">
        <f>IF(A53="","",IF(OR(J53&lt;&gt;"Joué",H53="",I53=""),0,IF(I53&gt;H53,3,IF(H53=I53,1,0))))</f>
        <v/>
      </c>
      <c r="N53" s="15">
        <f>IF(F53="","",IFERROR(VLOOKUP(F53,'Équipes'!$B$2:$C$101,2,FALSE),""))</f>
        <v/>
      </c>
      <c r="O53" s="15">
        <f>IF(G53="","",IFERROR(VLOOKUP(G53,'Équipes'!$B$2:$C$101,2,FALSE),""))</f>
        <v/>
      </c>
    </row>
    <row r="54">
      <c r="A54" s="6" t="n"/>
      <c r="B54" s="10" t="n"/>
      <c r="C54" s="20" t="n"/>
      <c r="D54" s="7" t="n"/>
      <c r="E54" s="6" t="n"/>
      <c r="F54" s="7" t="n"/>
      <c r="G54" s="7" t="n"/>
      <c r="H54" s="21" t="n"/>
      <c r="I54" s="21" t="n"/>
      <c r="J54" s="6" t="n"/>
      <c r="K54" s="9">
        <f>IF(A54="","",IF(J54&lt;&gt;"Joué","À jouer",IF(OR(H54="",I54=""),"Score à renseigner",IF(H54&gt;I54,"Victoire domicile",IF(H54&lt;I54,"Victoire extérieur","Match nul")))))</f>
        <v/>
      </c>
      <c r="L54" s="9">
        <f>IF(A54="","",IF(OR(J54&lt;&gt;"Joué",H54="",I54=""),0,IF(H54&gt;I54,3,IF(H54=I54,1,0))))</f>
        <v/>
      </c>
      <c r="M54" s="9">
        <f>IF(A54="","",IF(OR(J54&lt;&gt;"Joué",H54="",I54=""),0,IF(I54&gt;H54,3,IF(H54=I54,1,0))))</f>
        <v/>
      </c>
      <c r="N54" s="13">
        <f>IF(F54="","",IFERROR(VLOOKUP(F54,'Équipes'!$B$2:$C$101,2,FALSE),""))</f>
        <v/>
      </c>
      <c r="O54" s="13">
        <f>IF(G54="","",IFERROR(VLOOKUP(G54,'Équipes'!$B$2:$C$101,2,FALSE),""))</f>
        <v/>
      </c>
    </row>
    <row r="55">
      <c r="A55" s="6" t="n"/>
      <c r="B55" s="10" t="n"/>
      <c r="C55" s="20" t="n"/>
      <c r="D55" s="7" t="n"/>
      <c r="E55" s="6" t="n"/>
      <c r="F55" s="7" t="n"/>
      <c r="G55" s="7" t="n"/>
      <c r="H55" s="21" t="n"/>
      <c r="I55" s="21" t="n"/>
      <c r="J55" s="6" t="n"/>
      <c r="K55" s="11">
        <f>IF(A55="","",IF(J55&lt;&gt;"Joué","À jouer",IF(OR(H55="",I55=""),"Score à renseigner",IF(H55&gt;I55,"Victoire domicile",IF(H55&lt;I55,"Victoire extérieur","Match nul")))))</f>
        <v/>
      </c>
      <c r="L55" s="11">
        <f>IF(A55="","",IF(OR(J55&lt;&gt;"Joué",H55="",I55=""),0,IF(H55&gt;I55,3,IF(H55=I55,1,0))))</f>
        <v/>
      </c>
      <c r="M55" s="11">
        <f>IF(A55="","",IF(OR(J55&lt;&gt;"Joué",H55="",I55=""),0,IF(I55&gt;H55,3,IF(H55=I55,1,0))))</f>
        <v/>
      </c>
      <c r="N55" s="15">
        <f>IF(F55="","",IFERROR(VLOOKUP(F55,'Équipes'!$B$2:$C$101,2,FALSE),""))</f>
        <v/>
      </c>
      <c r="O55" s="15">
        <f>IF(G55="","",IFERROR(VLOOKUP(G55,'Équipes'!$B$2:$C$101,2,FALSE),""))</f>
        <v/>
      </c>
    </row>
    <row r="56">
      <c r="A56" s="6" t="n"/>
      <c r="B56" s="10" t="n"/>
      <c r="C56" s="20" t="n"/>
      <c r="D56" s="7" t="n"/>
      <c r="E56" s="6" t="n"/>
      <c r="F56" s="7" t="n"/>
      <c r="G56" s="7" t="n"/>
      <c r="H56" s="21" t="n"/>
      <c r="I56" s="21" t="n"/>
      <c r="J56" s="6" t="n"/>
      <c r="K56" s="9">
        <f>IF(A56="","",IF(J56&lt;&gt;"Joué","À jouer",IF(OR(H56="",I56=""),"Score à renseigner",IF(H56&gt;I56,"Victoire domicile",IF(H56&lt;I56,"Victoire extérieur","Match nul")))))</f>
        <v/>
      </c>
      <c r="L56" s="9">
        <f>IF(A56="","",IF(OR(J56&lt;&gt;"Joué",H56="",I56=""),0,IF(H56&gt;I56,3,IF(H56=I56,1,0))))</f>
        <v/>
      </c>
      <c r="M56" s="9">
        <f>IF(A56="","",IF(OR(J56&lt;&gt;"Joué",H56="",I56=""),0,IF(I56&gt;H56,3,IF(H56=I56,1,0))))</f>
        <v/>
      </c>
      <c r="N56" s="13">
        <f>IF(F56="","",IFERROR(VLOOKUP(F56,'Équipes'!$B$2:$C$101,2,FALSE),""))</f>
        <v/>
      </c>
      <c r="O56" s="13">
        <f>IF(G56="","",IFERROR(VLOOKUP(G56,'Équipes'!$B$2:$C$101,2,FALSE),""))</f>
        <v/>
      </c>
    </row>
    <row r="57">
      <c r="A57" s="6" t="n"/>
      <c r="B57" s="10" t="n"/>
      <c r="C57" s="20" t="n"/>
      <c r="D57" s="7" t="n"/>
      <c r="E57" s="6" t="n"/>
      <c r="F57" s="7" t="n"/>
      <c r="G57" s="7" t="n"/>
      <c r="H57" s="21" t="n"/>
      <c r="I57" s="21" t="n"/>
      <c r="J57" s="6" t="n"/>
      <c r="K57" s="11">
        <f>IF(A57="","",IF(J57&lt;&gt;"Joué","À jouer",IF(OR(H57="",I57=""),"Score à renseigner",IF(H57&gt;I57,"Victoire domicile",IF(H57&lt;I57,"Victoire extérieur","Match nul")))))</f>
        <v/>
      </c>
      <c r="L57" s="11">
        <f>IF(A57="","",IF(OR(J57&lt;&gt;"Joué",H57="",I57=""),0,IF(H57&gt;I57,3,IF(H57=I57,1,0))))</f>
        <v/>
      </c>
      <c r="M57" s="11">
        <f>IF(A57="","",IF(OR(J57&lt;&gt;"Joué",H57="",I57=""),0,IF(I57&gt;H57,3,IF(H57=I57,1,0))))</f>
        <v/>
      </c>
      <c r="N57" s="15">
        <f>IF(F57="","",IFERROR(VLOOKUP(F57,'Équipes'!$B$2:$C$101,2,FALSE),""))</f>
        <v/>
      </c>
      <c r="O57" s="15">
        <f>IF(G57="","",IFERROR(VLOOKUP(G57,'Équipes'!$B$2:$C$101,2,FALSE),""))</f>
        <v/>
      </c>
    </row>
    <row r="58">
      <c r="A58" s="6" t="n"/>
      <c r="B58" s="10" t="n"/>
      <c r="C58" s="20" t="n"/>
      <c r="D58" s="7" t="n"/>
      <c r="E58" s="6" t="n"/>
      <c r="F58" s="7" t="n"/>
      <c r="G58" s="7" t="n"/>
      <c r="H58" s="21" t="n"/>
      <c r="I58" s="21" t="n"/>
      <c r="J58" s="6" t="n"/>
      <c r="K58" s="9">
        <f>IF(A58="","",IF(J58&lt;&gt;"Joué","À jouer",IF(OR(H58="",I58=""),"Score à renseigner",IF(H58&gt;I58,"Victoire domicile",IF(H58&lt;I58,"Victoire extérieur","Match nul")))))</f>
        <v/>
      </c>
      <c r="L58" s="9">
        <f>IF(A58="","",IF(OR(J58&lt;&gt;"Joué",H58="",I58=""),0,IF(H58&gt;I58,3,IF(H58=I58,1,0))))</f>
        <v/>
      </c>
      <c r="M58" s="9">
        <f>IF(A58="","",IF(OR(J58&lt;&gt;"Joué",H58="",I58=""),0,IF(I58&gt;H58,3,IF(H58=I58,1,0))))</f>
        <v/>
      </c>
      <c r="N58" s="13">
        <f>IF(F58="","",IFERROR(VLOOKUP(F58,'Équipes'!$B$2:$C$101,2,FALSE),""))</f>
        <v/>
      </c>
      <c r="O58" s="13">
        <f>IF(G58="","",IFERROR(VLOOKUP(G58,'Équipes'!$B$2:$C$101,2,FALSE),""))</f>
        <v/>
      </c>
    </row>
    <row r="59">
      <c r="A59" s="6" t="n"/>
      <c r="B59" s="10" t="n"/>
      <c r="C59" s="20" t="n"/>
      <c r="D59" s="7" t="n"/>
      <c r="E59" s="6" t="n"/>
      <c r="F59" s="7" t="n"/>
      <c r="G59" s="7" t="n"/>
      <c r="H59" s="21" t="n"/>
      <c r="I59" s="21" t="n"/>
      <c r="J59" s="6" t="n"/>
      <c r="K59" s="11">
        <f>IF(A59="","",IF(J59&lt;&gt;"Joué","À jouer",IF(OR(H59="",I59=""),"Score à renseigner",IF(H59&gt;I59,"Victoire domicile",IF(H59&lt;I59,"Victoire extérieur","Match nul")))))</f>
        <v/>
      </c>
      <c r="L59" s="11">
        <f>IF(A59="","",IF(OR(J59&lt;&gt;"Joué",H59="",I59=""),0,IF(H59&gt;I59,3,IF(H59=I59,1,0))))</f>
        <v/>
      </c>
      <c r="M59" s="11">
        <f>IF(A59="","",IF(OR(J59&lt;&gt;"Joué",H59="",I59=""),0,IF(I59&gt;H59,3,IF(H59=I59,1,0))))</f>
        <v/>
      </c>
      <c r="N59" s="15">
        <f>IF(F59="","",IFERROR(VLOOKUP(F59,'Équipes'!$B$2:$C$101,2,FALSE),""))</f>
        <v/>
      </c>
      <c r="O59" s="15">
        <f>IF(G59="","",IFERROR(VLOOKUP(G59,'Équipes'!$B$2:$C$101,2,FALSE),""))</f>
        <v/>
      </c>
    </row>
    <row r="60">
      <c r="A60" s="6" t="n"/>
      <c r="B60" s="10" t="n"/>
      <c r="C60" s="20" t="n"/>
      <c r="D60" s="7" t="n"/>
      <c r="E60" s="6" t="n"/>
      <c r="F60" s="7" t="n"/>
      <c r="G60" s="7" t="n"/>
      <c r="H60" s="21" t="n"/>
      <c r="I60" s="21" t="n"/>
      <c r="J60" s="6" t="n"/>
      <c r="K60" s="9">
        <f>IF(A60="","",IF(J60&lt;&gt;"Joué","À jouer",IF(OR(H60="",I60=""),"Score à renseigner",IF(H60&gt;I60,"Victoire domicile",IF(H60&lt;I60,"Victoire extérieur","Match nul")))))</f>
        <v/>
      </c>
      <c r="L60" s="9">
        <f>IF(A60="","",IF(OR(J60&lt;&gt;"Joué",H60="",I60=""),0,IF(H60&gt;I60,3,IF(H60=I60,1,0))))</f>
        <v/>
      </c>
      <c r="M60" s="9">
        <f>IF(A60="","",IF(OR(J60&lt;&gt;"Joué",H60="",I60=""),0,IF(I60&gt;H60,3,IF(H60=I60,1,0))))</f>
        <v/>
      </c>
      <c r="N60" s="13">
        <f>IF(F60="","",IFERROR(VLOOKUP(F60,'Équipes'!$B$2:$C$101,2,FALSE),""))</f>
        <v/>
      </c>
      <c r="O60" s="13">
        <f>IF(G60="","",IFERROR(VLOOKUP(G60,'Équipes'!$B$2:$C$101,2,FALSE),""))</f>
        <v/>
      </c>
    </row>
    <row r="61">
      <c r="A61" s="6" t="n"/>
      <c r="B61" s="10" t="n"/>
      <c r="C61" s="20" t="n"/>
      <c r="D61" s="7" t="n"/>
      <c r="E61" s="6" t="n"/>
      <c r="F61" s="7" t="n"/>
      <c r="G61" s="7" t="n"/>
      <c r="H61" s="21" t="n"/>
      <c r="I61" s="21" t="n"/>
      <c r="J61" s="6" t="n"/>
      <c r="K61" s="11">
        <f>IF(A61="","",IF(J61&lt;&gt;"Joué","À jouer",IF(OR(H61="",I61=""),"Score à renseigner",IF(H61&gt;I61,"Victoire domicile",IF(H61&lt;I61,"Victoire extérieur","Match nul")))))</f>
        <v/>
      </c>
      <c r="L61" s="11">
        <f>IF(A61="","",IF(OR(J61&lt;&gt;"Joué",H61="",I61=""),0,IF(H61&gt;I61,3,IF(H61=I61,1,0))))</f>
        <v/>
      </c>
      <c r="M61" s="11">
        <f>IF(A61="","",IF(OR(J61&lt;&gt;"Joué",H61="",I61=""),0,IF(I61&gt;H61,3,IF(H61=I61,1,0))))</f>
        <v/>
      </c>
      <c r="N61" s="15">
        <f>IF(F61="","",IFERROR(VLOOKUP(F61,'Équipes'!$B$2:$C$101,2,FALSE),""))</f>
        <v/>
      </c>
      <c r="O61" s="15">
        <f>IF(G61="","",IFERROR(VLOOKUP(G61,'Équipes'!$B$2:$C$101,2,FALSE),""))</f>
        <v/>
      </c>
    </row>
    <row r="62">
      <c r="A62" s="6" t="n"/>
      <c r="B62" s="10" t="n"/>
      <c r="C62" s="20" t="n"/>
      <c r="D62" s="7" t="n"/>
      <c r="E62" s="6" t="n"/>
      <c r="F62" s="7" t="n"/>
      <c r="G62" s="7" t="n"/>
      <c r="H62" s="21" t="n"/>
      <c r="I62" s="21" t="n"/>
      <c r="J62" s="6" t="n"/>
      <c r="K62" s="9">
        <f>IF(A62="","",IF(J62&lt;&gt;"Joué","À jouer",IF(OR(H62="",I62=""),"Score à renseigner",IF(H62&gt;I62,"Victoire domicile",IF(H62&lt;I62,"Victoire extérieur","Match nul")))))</f>
        <v/>
      </c>
      <c r="L62" s="9">
        <f>IF(A62="","",IF(OR(J62&lt;&gt;"Joué",H62="",I62=""),0,IF(H62&gt;I62,3,IF(H62=I62,1,0))))</f>
        <v/>
      </c>
      <c r="M62" s="9">
        <f>IF(A62="","",IF(OR(J62&lt;&gt;"Joué",H62="",I62=""),0,IF(I62&gt;H62,3,IF(H62=I62,1,0))))</f>
        <v/>
      </c>
      <c r="N62" s="13">
        <f>IF(F62="","",IFERROR(VLOOKUP(F62,'Équipes'!$B$2:$C$101,2,FALSE),""))</f>
        <v/>
      </c>
      <c r="O62" s="13">
        <f>IF(G62="","",IFERROR(VLOOKUP(G62,'Équipes'!$B$2:$C$101,2,FALSE),""))</f>
        <v/>
      </c>
    </row>
    <row r="63">
      <c r="A63" s="6" t="n"/>
      <c r="B63" s="10" t="n"/>
      <c r="C63" s="20" t="n"/>
      <c r="D63" s="7" t="n"/>
      <c r="E63" s="6" t="n"/>
      <c r="F63" s="7" t="n"/>
      <c r="G63" s="7" t="n"/>
      <c r="H63" s="21" t="n"/>
      <c r="I63" s="21" t="n"/>
      <c r="J63" s="6" t="n"/>
      <c r="K63" s="11">
        <f>IF(A63="","",IF(J63&lt;&gt;"Joué","À jouer",IF(OR(H63="",I63=""),"Score à renseigner",IF(H63&gt;I63,"Victoire domicile",IF(H63&lt;I63,"Victoire extérieur","Match nul")))))</f>
        <v/>
      </c>
      <c r="L63" s="11">
        <f>IF(A63="","",IF(OR(J63&lt;&gt;"Joué",H63="",I63=""),0,IF(H63&gt;I63,3,IF(H63=I63,1,0))))</f>
        <v/>
      </c>
      <c r="M63" s="11">
        <f>IF(A63="","",IF(OR(J63&lt;&gt;"Joué",H63="",I63=""),0,IF(I63&gt;H63,3,IF(H63=I63,1,0))))</f>
        <v/>
      </c>
      <c r="N63" s="15">
        <f>IF(F63="","",IFERROR(VLOOKUP(F63,'Équipes'!$B$2:$C$101,2,FALSE),""))</f>
        <v/>
      </c>
      <c r="O63" s="15">
        <f>IF(G63="","",IFERROR(VLOOKUP(G63,'Équipes'!$B$2:$C$101,2,FALSE),""))</f>
        <v/>
      </c>
    </row>
    <row r="64">
      <c r="A64" s="6" t="n"/>
      <c r="B64" s="10" t="n"/>
      <c r="C64" s="20" t="n"/>
      <c r="D64" s="7" t="n"/>
      <c r="E64" s="6" t="n"/>
      <c r="F64" s="7" t="n"/>
      <c r="G64" s="7" t="n"/>
      <c r="H64" s="21" t="n"/>
      <c r="I64" s="21" t="n"/>
      <c r="J64" s="6" t="n"/>
      <c r="K64" s="9">
        <f>IF(A64="","",IF(J64&lt;&gt;"Joué","À jouer",IF(OR(H64="",I64=""),"Score à renseigner",IF(H64&gt;I64,"Victoire domicile",IF(H64&lt;I64,"Victoire extérieur","Match nul")))))</f>
        <v/>
      </c>
      <c r="L64" s="9">
        <f>IF(A64="","",IF(OR(J64&lt;&gt;"Joué",H64="",I64=""),0,IF(H64&gt;I64,3,IF(H64=I64,1,0))))</f>
        <v/>
      </c>
      <c r="M64" s="9">
        <f>IF(A64="","",IF(OR(J64&lt;&gt;"Joué",H64="",I64=""),0,IF(I64&gt;H64,3,IF(H64=I64,1,0))))</f>
        <v/>
      </c>
      <c r="N64" s="13">
        <f>IF(F64="","",IFERROR(VLOOKUP(F64,'Équipes'!$B$2:$C$101,2,FALSE),""))</f>
        <v/>
      </c>
      <c r="O64" s="13">
        <f>IF(G64="","",IFERROR(VLOOKUP(G64,'Équipes'!$B$2:$C$101,2,FALSE),""))</f>
        <v/>
      </c>
    </row>
    <row r="65">
      <c r="A65" s="6" t="n"/>
      <c r="B65" s="10" t="n"/>
      <c r="C65" s="20" t="n"/>
      <c r="D65" s="7" t="n"/>
      <c r="E65" s="6" t="n"/>
      <c r="F65" s="7" t="n"/>
      <c r="G65" s="7" t="n"/>
      <c r="H65" s="21" t="n"/>
      <c r="I65" s="21" t="n"/>
      <c r="J65" s="6" t="n"/>
      <c r="K65" s="11">
        <f>IF(A65="","",IF(J65&lt;&gt;"Joué","À jouer",IF(OR(H65="",I65=""),"Score à renseigner",IF(H65&gt;I65,"Victoire domicile",IF(H65&lt;I65,"Victoire extérieur","Match nul")))))</f>
        <v/>
      </c>
      <c r="L65" s="11">
        <f>IF(A65="","",IF(OR(J65&lt;&gt;"Joué",H65="",I65=""),0,IF(H65&gt;I65,3,IF(H65=I65,1,0))))</f>
        <v/>
      </c>
      <c r="M65" s="11">
        <f>IF(A65="","",IF(OR(J65&lt;&gt;"Joué",H65="",I65=""),0,IF(I65&gt;H65,3,IF(H65=I65,1,0))))</f>
        <v/>
      </c>
      <c r="N65" s="15">
        <f>IF(F65="","",IFERROR(VLOOKUP(F65,'Équipes'!$B$2:$C$101,2,FALSE),""))</f>
        <v/>
      </c>
      <c r="O65" s="15">
        <f>IF(G65="","",IFERROR(VLOOKUP(G65,'Équipes'!$B$2:$C$101,2,FALSE),""))</f>
        <v/>
      </c>
    </row>
    <row r="66">
      <c r="A66" s="6" t="n"/>
      <c r="B66" s="10" t="n"/>
      <c r="C66" s="20" t="n"/>
      <c r="D66" s="7" t="n"/>
      <c r="E66" s="6" t="n"/>
      <c r="F66" s="7" t="n"/>
      <c r="G66" s="7" t="n"/>
      <c r="H66" s="21" t="n"/>
      <c r="I66" s="21" t="n"/>
      <c r="J66" s="6" t="n"/>
      <c r="K66" s="9">
        <f>IF(A66="","",IF(J66&lt;&gt;"Joué","À jouer",IF(OR(H66="",I66=""),"Score à renseigner",IF(H66&gt;I66,"Victoire domicile",IF(H66&lt;I66,"Victoire extérieur","Match nul")))))</f>
        <v/>
      </c>
      <c r="L66" s="9">
        <f>IF(A66="","",IF(OR(J66&lt;&gt;"Joué",H66="",I66=""),0,IF(H66&gt;I66,3,IF(H66=I66,1,0))))</f>
        <v/>
      </c>
      <c r="M66" s="9">
        <f>IF(A66="","",IF(OR(J66&lt;&gt;"Joué",H66="",I66=""),0,IF(I66&gt;H66,3,IF(H66=I66,1,0))))</f>
        <v/>
      </c>
      <c r="N66" s="13">
        <f>IF(F66="","",IFERROR(VLOOKUP(F66,'Équipes'!$B$2:$C$101,2,FALSE),""))</f>
        <v/>
      </c>
      <c r="O66" s="13">
        <f>IF(G66="","",IFERROR(VLOOKUP(G66,'Équipes'!$B$2:$C$101,2,FALSE),""))</f>
        <v/>
      </c>
    </row>
    <row r="67">
      <c r="A67" s="6" t="n"/>
      <c r="B67" s="10" t="n"/>
      <c r="C67" s="20" t="n"/>
      <c r="D67" s="7" t="n"/>
      <c r="E67" s="6" t="n"/>
      <c r="F67" s="7" t="n"/>
      <c r="G67" s="7" t="n"/>
      <c r="H67" s="21" t="n"/>
      <c r="I67" s="21" t="n"/>
      <c r="J67" s="6" t="n"/>
      <c r="K67" s="11">
        <f>IF(A67="","",IF(J67&lt;&gt;"Joué","À jouer",IF(OR(H67="",I67=""),"Score à renseigner",IF(H67&gt;I67,"Victoire domicile",IF(H67&lt;I67,"Victoire extérieur","Match nul")))))</f>
        <v/>
      </c>
      <c r="L67" s="11">
        <f>IF(A67="","",IF(OR(J67&lt;&gt;"Joué",H67="",I67=""),0,IF(H67&gt;I67,3,IF(H67=I67,1,0))))</f>
        <v/>
      </c>
      <c r="M67" s="11">
        <f>IF(A67="","",IF(OR(J67&lt;&gt;"Joué",H67="",I67=""),0,IF(I67&gt;H67,3,IF(H67=I67,1,0))))</f>
        <v/>
      </c>
      <c r="N67" s="15">
        <f>IF(F67="","",IFERROR(VLOOKUP(F67,'Équipes'!$B$2:$C$101,2,FALSE),""))</f>
        <v/>
      </c>
      <c r="O67" s="15">
        <f>IF(G67="","",IFERROR(VLOOKUP(G67,'Équipes'!$B$2:$C$101,2,FALSE),""))</f>
        <v/>
      </c>
    </row>
    <row r="68">
      <c r="A68" s="6" t="n"/>
      <c r="B68" s="10" t="n"/>
      <c r="C68" s="20" t="n"/>
      <c r="D68" s="7" t="n"/>
      <c r="E68" s="6" t="n"/>
      <c r="F68" s="7" t="n"/>
      <c r="G68" s="7" t="n"/>
      <c r="H68" s="21" t="n"/>
      <c r="I68" s="21" t="n"/>
      <c r="J68" s="6" t="n"/>
      <c r="K68" s="9">
        <f>IF(A68="","",IF(J68&lt;&gt;"Joué","À jouer",IF(OR(H68="",I68=""),"Score à renseigner",IF(H68&gt;I68,"Victoire domicile",IF(H68&lt;I68,"Victoire extérieur","Match nul")))))</f>
        <v/>
      </c>
      <c r="L68" s="9">
        <f>IF(A68="","",IF(OR(J68&lt;&gt;"Joué",H68="",I68=""),0,IF(H68&gt;I68,3,IF(H68=I68,1,0))))</f>
        <v/>
      </c>
      <c r="M68" s="9">
        <f>IF(A68="","",IF(OR(J68&lt;&gt;"Joué",H68="",I68=""),0,IF(I68&gt;H68,3,IF(H68=I68,1,0))))</f>
        <v/>
      </c>
      <c r="N68" s="13">
        <f>IF(F68="","",IFERROR(VLOOKUP(F68,'Équipes'!$B$2:$C$101,2,FALSE),""))</f>
        <v/>
      </c>
      <c r="O68" s="13">
        <f>IF(G68="","",IFERROR(VLOOKUP(G68,'Équipes'!$B$2:$C$101,2,FALSE),""))</f>
        <v/>
      </c>
    </row>
    <row r="69">
      <c r="A69" s="6" t="n"/>
      <c r="B69" s="10" t="n"/>
      <c r="C69" s="20" t="n"/>
      <c r="D69" s="7" t="n"/>
      <c r="E69" s="6" t="n"/>
      <c r="F69" s="7" t="n"/>
      <c r="G69" s="7" t="n"/>
      <c r="H69" s="21" t="n"/>
      <c r="I69" s="21" t="n"/>
      <c r="J69" s="6" t="n"/>
      <c r="K69" s="11">
        <f>IF(A69="","",IF(J69&lt;&gt;"Joué","À jouer",IF(OR(H69="",I69=""),"Score à renseigner",IF(H69&gt;I69,"Victoire domicile",IF(H69&lt;I69,"Victoire extérieur","Match nul")))))</f>
        <v/>
      </c>
      <c r="L69" s="11">
        <f>IF(A69="","",IF(OR(J69&lt;&gt;"Joué",H69="",I69=""),0,IF(H69&gt;I69,3,IF(H69=I69,1,0))))</f>
        <v/>
      </c>
      <c r="M69" s="11">
        <f>IF(A69="","",IF(OR(J69&lt;&gt;"Joué",H69="",I69=""),0,IF(I69&gt;H69,3,IF(H69=I69,1,0))))</f>
        <v/>
      </c>
      <c r="N69" s="15">
        <f>IF(F69="","",IFERROR(VLOOKUP(F69,'Équipes'!$B$2:$C$101,2,FALSE),""))</f>
        <v/>
      </c>
      <c r="O69" s="15">
        <f>IF(G69="","",IFERROR(VLOOKUP(G69,'Équipes'!$B$2:$C$101,2,FALSE),""))</f>
        <v/>
      </c>
    </row>
    <row r="70">
      <c r="A70" s="6" t="n"/>
      <c r="B70" s="10" t="n"/>
      <c r="C70" s="20" t="n"/>
      <c r="D70" s="7" t="n"/>
      <c r="E70" s="6" t="n"/>
      <c r="F70" s="7" t="n"/>
      <c r="G70" s="7" t="n"/>
      <c r="H70" s="21" t="n"/>
      <c r="I70" s="21" t="n"/>
      <c r="J70" s="6" t="n"/>
      <c r="K70" s="9">
        <f>IF(A70="","",IF(J70&lt;&gt;"Joué","À jouer",IF(OR(H70="",I70=""),"Score à renseigner",IF(H70&gt;I70,"Victoire domicile",IF(H70&lt;I70,"Victoire extérieur","Match nul")))))</f>
        <v/>
      </c>
      <c r="L70" s="9">
        <f>IF(A70="","",IF(OR(J70&lt;&gt;"Joué",H70="",I70=""),0,IF(H70&gt;I70,3,IF(H70=I70,1,0))))</f>
        <v/>
      </c>
      <c r="M70" s="9">
        <f>IF(A70="","",IF(OR(J70&lt;&gt;"Joué",H70="",I70=""),0,IF(I70&gt;H70,3,IF(H70=I70,1,0))))</f>
        <v/>
      </c>
      <c r="N70" s="13">
        <f>IF(F70="","",IFERROR(VLOOKUP(F70,'Équipes'!$B$2:$C$101,2,FALSE),""))</f>
        <v/>
      </c>
      <c r="O70" s="13">
        <f>IF(G70="","",IFERROR(VLOOKUP(G70,'Équipes'!$B$2:$C$101,2,FALSE),""))</f>
        <v/>
      </c>
    </row>
    <row r="71">
      <c r="A71" s="6" t="n"/>
      <c r="B71" s="10" t="n"/>
      <c r="C71" s="20" t="n"/>
      <c r="D71" s="7" t="n"/>
      <c r="E71" s="6" t="n"/>
      <c r="F71" s="7" t="n"/>
      <c r="G71" s="7" t="n"/>
      <c r="H71" s="21" t="n"/>
      <c r="I71" s="21" t="n"/>
      <c r="J71" s="6" t="n"/>
      <c r="K71" s="11">
        <f>IF(A71="","",IF(J71&lt;&gt;"Joué","À jouer",IF(OR(H71="",I71=""),"Score à renseigner",IF(H71&gt;I71,"Victoire domicile",IF(H71&lt;I71,"Victoire extérieur","Match nul")))))</f>
        <v/>
      </c>
      <c r="L71" s="11">
        <f>IF(A71="","",IF(OR(J71&lt;&gt;"Joué",H71="",I71=""),0,IF(H71&gt;I71,3,IF(H71=I71,1,0))))</f>
        <v/>
      </c>
      <c r="M71" s="11">
        <f>IF(A71="","",IF(OR(J71&lt;&gt;"Joué",H71="",I71=""),0,IF(I71&gt;H71,3,IF(H71=I71,1,0))))</f>
        <v/>
      </c>
      <c r="N71" s="15">
        <f>IF(F71="","",IFERROR(VLOOKUP(F71,'Équipes'!$B$2:$C$101,2,FALSE),""))</f>
        <v/>
      </c>
      <c r="O71" s="15">
        <f>IF(G71="","",IFERROR(VLOOKUP(G71,'Équipes'!$B$2:$C$101,2,FALSE),""))</f>
        <v/>
      </c>
    </row>
    <row r="72">
      <c r="A72" s="6" t="n"/>
      <c r="B72" s="10" t="n"/>
      <c r="C72" s="20" t="n"/>
      <c r="D72" s="7" t="n"/>
      <c r="E72" s="6" t="n"/>
      <c r="F72" s="7" t="n"/>
      <c r="G72" s="7" t="n"/>
      <c r="H72" s="21" t="n"/>
      <c r="I72" s="21" t="n"/>
      <c r="J72" s="6" t="n"/>
      <c r="K72" s="9">
        <f>IF(A72="","",IF(J72&lt;&gt;"Joué","À jouer",IF(OR(H72="",I72=""),"Score à renseigner",IF(H72&gt;I72,"Victoire domicile",IF(H72&lt;I72,"Victoire extérieur","Match nul")))))</f>
        <v/>
      </c>
      <c r="L72" s="9">
        <f>IF(A72="","",IF(OR(J72&lt;&gt;"Joué",H72="",I72=""),0,IF(H72&gt;I72,3,IF(H72=I72,1,0))))</f>
        <v/>
      </c>
      <c r="M72" s="9">
        <f>IF(A72="","",IF(OR(J72&lt;&gt;"Joué",H72="",I72=""),0,IF(I72&gt;H72,3,IF(H72=I72,1,0))))</f>
        <v/>
      </c>
      <c r="N72" s="13">
        <f>IF(F72="","",IFERROR(VLOOKUP(F72,'Équipes'!$B$2:$C$101,2,FALSE),""))</f>
        <v/>
      </c>
      <c r="O72" s="13">
        <f>IF(G72="","",IFERROR(VLOOKUP(G72,'Équipes'!$B$2:$C$101,2,FALSE),""))</f>
        <v/>
      </c>
    </row>
    <row r="73">
      <c r="A73" s="6" t="n"/>
      <c r="B73" s="10" t="n"/>
      <c r="C73" s="20" t="n"/>
      <c r="D73" s="7" t="n"/>
      <c r="E73" s="6" t="n"/>
      <c r="F73" s="7" t="n"/>
      <c r="G73" s="7" t="n"/>
      <c r="H73" s="21" t="n"/>
      <c r="I73" s="21" t="n"/>
      <c r="J73" s="6" t="n"/>
      <c r="K73" s="11">
        <f>IF(A73="","",IF(J73&lt;&gt;"Joué","À jouer",IF(OR(H73="",I73=""),"Score à renseigner",IF(H73&gt;I73,"Victoire domicile",IF(H73&lt;I73,"Victoire extérieur","Match nul")))))</f>
        <v/>
      </c>
      <c r="L73" s="11">
        <f>IF(A73="","",IF(OR(J73&lt;&gt;"Joué",H73="",I73=""),0,IF(H73&gt;I73,3,IF(H73=I73,1,0))))</f>
        <v/>
      </c>
      <c r="M73" s="11">
        <f>IF(A73="","",IF(OR(J73&lt;&gt;"Joué",H73="",I73=""),0,IF(I73&gt;H73,3,IF(H73=I73,1,0))))</f>
        <v/>
      </c>
      <c r="N73" s="15">
        <f>IF(F73="","",IFERROR(VLOOKUP(F73,'Équipes'!$B$2:$C$101,2,FALSE),""))</f>
        <v/>
      </c>
      <c r="O73" s="15">
        <f>IF(G73="","",IFERROR(VLOOKUP(G73,'Équipes'!$B$2:$C$101,2,FALSE),""))</f>
        <v/>
      </c>
    </row>
    <row r="74">
      <c r="A74" s="6" t="n"/>
      <c r="B74" s="10" t="n"/>
      <c r="C74" s="20" t="n"/>
      <c r="D74" s="7" t="n"/>
      <c r="E74" s="6" t="n"/>
      <c r="F74" s="7" t="n"/>
      <c r="G74" s="7" t="n"/>
      <c r="H74" s="21" t="n"/>
      <c r="I74" s="21" t="n"/>
      <c r="J74" s="6" t="n"/>
      <c r="K74" s="9">
        <f>IF(A74="","",IF(J74&lt;&gt;"Joué","À jouer",IF(OR(H74="",I74=""),"Score à renseigner",IF(H74&gt;I74,"Victoire domicile",IF(H74&lt;I74,"Victoire extérieur","Match nul")))))</f>
        <v/>
      </c>
      <c r="L74" s="9">
        <f>IF(A74="","",IF(OR(J74&lt;&gt;"Joué",H74="",I74=""),0,IF(H74&gt;I74,3,IF(H74=I74,1,0))))</f>
        <v/>
      </c>
      <c r="M74" s="9">
        <f>IF(A74="","",IF(OR(J74&lt;&gt;"Joué",H74="",I74=""),0,IF(I74&gt;H74,3,IF(H74=I74,1,0))))</f>
        <v/>
      </c>
      <c r="N74" s="13">
        <f>IF(F74="","",IFERROR(VLOOKUP(F74,'Équipes'!$B$2:$C$101,2,FALSE),""))</f>
        <v/>
      </c>
      <c r="O74" s="13">
        <f>IF(G74="","",IFERROR(VLOOKUP(G74,'Équipes'!$B$2:$C$101,2,FALSE),""))</f>
        <v/>
      </c>
    </row>
    <row r="75">
      <c r="A75" s="6" t="n"/>
      <c r="B75" s="10" t="n"/>
      <c r="C75" s="20" t="n"/>
      <c r="D75" s="7" t="n"/>
      <c r="E75" s="6" t="n"/>
      <c r="F75" s="7" t="n"/>
      <c r="G75" s="7" t="n"/>
      <c r="H75" s="21" t="n"/>
      <c r="I75" s="21" t="n"/>
      <c r="J75" s="6" t="n"/>
      <c r="K75" s="11">
        <f>IF(A75="","",IF(J75&lt;&gt;"Joué","À jouer",IF(OR(H75="",I75=""),"Score à renseigner",IF(H75&gt;I75,"Victoire domicile",IF(H75&lt;I75,"Victoire extérieur","Match nul")))))</f>
        <v/>
      </c>
      <c r="L75" s="11">
        <f>IF(A75="","",IF(OR(J75&lt;&gt;"Joué",H75="",I75=""),0,IF(H75&gt;I75,3,IF(H75=I75,1,0))))</f>
        <v/>
      </c>
      <c r="M75" s="11">
        <f>IF(A75="","",IF(OR(J75&lt;&gt;"Joué",H75="",I75=""),0,IF(I75&gt;H75,3,IF(H75=I75,1,0))))</f>
        <v/>
      </c>
      <c r="N75" s="15">
        <f>IF(F75="","",IFERROR(VLOOKUP(F75,'Équipes'!$B$2:$C$101,2,FALSE),""))</f>
        <v/>
      </c>
      <c r="O75" s="15">
        <f>IF(G75="","",IFERROR(VLOOKUP(G75,'Équipes'!$B$2:$C$101,2,FALSE),""))</f>
        <v/>
      </c>
    </row>
    <row r="76">
      <c r="A76" s="6" t="n"/>
      <c r="B76" s="10" t="n"/>
      <c r="C76" s="20" t="n"/>
      <c r="D76" s="7" t="n"/>
      <c r="E76" s="6" t="n"/>
      <c r="F76" s="7" t="n"/>
      <c r="G76" s="7" t="n"/>
      <c r="H76" s="21" t="n"/>
      <c r="I76" s="21" t="n"/>
      <c r="J76" s="6" t="n"/>
      <c r="K76" s="9">
        <f>IF(A76="","",IF(J76&lt;&gt;"Joué","À jouer",IF(OR(H76="",I76=""),"Score à renseigner",IF(H76&gt;I76,"Victoire domicile",IF(H76&lt;I76,"Victoire extérieur","Match nul")))))</f>
        <v/>
      </c>
      <c r="L76" s="9">
        <f>IF(A76="","",IF(OR(J76&lt;&gt;"Joué",H76="",I76=""),0,IF(H76&gt;I76,3,IF(H76=I76,1,0))))</f>
        <v/>
      </c>
      <c r="M76" s="9">
        <f>IF(A76="","",IF(OR(J76&lt;&gt;"Joué",H76="",I76=""),0,IF(I76&gt;H76,3,IF(H76=I76,1,0))))</f>
        <v/>
      </c>
      <c r="N76" s="13">
        <f>IF(F76="","",IFERROR(VLOOKUP(F76,'Équipes'!$B$2:$C$101,2,FALSE),""))</f>
        <v/>
      </c>
      <c r="O76" s="13">
        <f>IF(G76="","",IFERROR(VLOOKUP(G76,'Équipes'!$B$2:$C$101,2,FALSE),""))</f>
        <v/>
      </c>
    </row>
    <row r="77">
      <c r="A77" s="6" t="n"/>
      <c r="B77" s="10" t="n"/>
      <c r="C77" s="20" t="n"/>
      <c r="D77" s="7" t="n"/>
      <c r="E77" s="6" t="n"/>
      <c r="F77" s="7" t="n"/>
      <c r="G77" s="7" t="n"/>
      <c r="H77" s="21" t="n"/>
      <c r="I77" s="21" t="n"/>
      <c r="J77" s="6" t="n"/>
      <c r="K77" s="11">
        <f>IF(A77="","",IF(J77&lt;&gt;"Joué","À jouer",IF(OR(H77="",I77=""),"Score à renseigner",IF(H77&gt;I77,"Victoire domicile",IF(H77&lt;I77,"Victoire extérieur","Match nul")))))</f>
        <v/>
      </c>
      <c r="L77" s="11">
        <f>IF(A77="","",IF(OR(J77&lt;&gt;"Joué",H77="",I77=""),0,IF(H77&gt;I77,3,IF(H77=I77,1,0))))</f>
        <v/>
      </c>
      <c r="M77" s="11">
        <f>IF(A77="","",IF(OR(J77&lt;&gt;"Joué",H77="",I77=""),0,IF(I77&gt;H77,3,IF(H77=I77,1,0))))</f>
        <v/>
      </c>
      <c r="N77" s="15">
        <f>IF(F77="","",IFERROR(VLOOKUP(F77,'Équipes'!$B$2:$C$101,2,FALSE),""))</f>
        <v/>
      </c>
      <c r="O77" s="15">
        <f>IF(G77="","",IFERROR(VLOOKUP(G77,'Équipes'!$B$2:$C$101,2,FALSE),""))</f>
        <v/>
      </c>
    </row>
    <row r="78">
      <c r="A78" s="6" t="n"/>
      <c r="B78" s="10" t="n"/>
      <c r="C78" s="20" t="n"/>
      <c r="D78" s="7" t="n"/>
      <c r="E78" s="6" t="n"/>
      <c r="F78" s="7" t="n"/>
      <c r="G78" s="7" t="n"/>
      <c r="H78" s="21" t="n"/>
      <c r="I78" s="21" t="n"/>
      <c r="J78" s="6" t="n"/>
      <c r="K78" s="9">
        <f>IF(A78="","",IF(J78&lt;&gt;"Joué","À jouer",IF(OR(H78="",I78=""),"Score à renseigner",IF(H78&gt;I78,"Victoire domicile",IF(H78&lt;I78,"Victoire extérieur","Match nul")))))</f>
        <v/>
      </c>
      <c r="L78" s="9">
        <f>IF(A78="","",IF(OR(J78&lt;&gt;"Joué",H78="",I78=""),0,IF(H78&gt;I78,3,IF(H78=I78,1,0))))</f>
        <v/>
      </c>
      <c r="M78" s="9">
        <f>IF(A78="","",IF(OR(J78&lt;&gt;"Joué",H78="",I78=""),0,IF(I78&gt;H78,3,IF(H78=I78,1,0))))</f>
        <v/>
      </c>
      <c r="N78" s="13">
        <f>IF(F78="","",IFERROR(VLOOKUP(F78,'Équipes'!$B$2:$C$101,2,FALSE),""))</f>
        <v/>
      </c>
      <c r="O78" s="13">
        <f>IF(G78="","",IFERROR(VLOOKUP(G78,'Équipes'!$B$2:$C$101,2,FALSE),""))</f>
        <v/>
      </c>
    </row>
    <row r="79">
      <c r="A79" s="6" t="n"/>
      <c r="B79" s="10" t="n"/>
      <c r="C79" s="20" t="n"/>
      <c r="D79" s="7" t="n"/>
      <c r="E79" s="6" t="n"/>
      <c r="F79" s="7" t="n"/>
      <c r="G79" s="7" t="n"/>
      <c r="H79" s="21" t="n"/>
      <c r="I79" s="21" t="n"/>
      <c r="J79" s="6" t="n"/>
      <c r="K79" s="11">
        <f>IF(A79="","",IF(J79&lt;&gt;"Joué","À jouer",IF(OR(H79="",I79=""),"Score à renseigner",IF(H79&gt;I79,"Victoire domicile",IF(H79&lt;I79,"Victoire extérieur","Match nul")))))</f>
        <v/>
      </c>
      <c r="L79" s="11">
        <f>IF(A79="","",IF(OR(J79&lt;&gt;"Joué",H79="",I79=""),0,IF(H79&gt;I79,3,IF(H79=I79,1,0))))</f>
        <v/>
      </c>
      <c r="M79" s="11">
        <f>IF(A79="","",IF(OR(J79&lt;&gt;"Joué",H79="",I79=""),0,IF(I79&gt;H79,3,IF(H79=I79,1,0))))</f>
        <v/>
      </c>
      <c r="N79" s="15">
        <f>IF(F79="","",IFERROR(VLOOKUP(F79,'Équipes'!$B$2:$C$101,2,FALSE),""))</f>
        <v/>
      </c>
      <c r="O79" s="15">
        <f>IF(G79="","",IFERROR(VLOOKUP(G79,'Équipes'!$B$2:$C$101,2,FALSE),""))</f>
        <v/>
      </c>
    </row>
    <row r="80">
      <c r="A80" s="6" t="n"/>
      <c r="B80" s="10" t="n"/>
      <c r="C80" s="20" t="n"/>
      <c r="D80" s="7" t="n"/>
      <c r="E80" s="6" t="n"/>
      <c r="F80" s="7" t="n"/>
      <c r="G80" s="7" t="n"/>
      <c r="H80" s="21" t="n"/>
      <c r="I80" s="21" t="n"/>
      <c r="J80" s="6" t="n"/>
      <c r="K80" s="9">
        <f>IF(A80="","",IF(J80&lt;&gt;"Joué","À jouer",IF(OR(H80="",I80=""),"Score à renseigner",IF(H80&gt;I80,"Victoire domicile",IF(H80&lt;I80,"Victoire extérieur","Match nul")))))</f>
        <v/>
      </c>
      <c r="L80" s="9">
        <f>IF(A80="","",IF(OR(J80&lt;&gt;"Joué",H80="",I80=""),0,IF(H80&gt;I80,3,IF(H80=I80,1,0))))</f>
        <v/>
      </c>
      <c r="M80" s="9">
        <f>IF(A80="","",IF(OR(J80&lt;&gt;"Joué",H80="",I80=""),0,IF(I80&gt;H80,3,IF(H80=I80,1,0))))</f>
        <v/>
      </c>
      <c r="N80" s="13">
        <f>IF(F80="","",IFERROR(VLOOKUP(F80,'Équipes'!$B$2:$C$101,2,FALSE),""))</f>
        <v/>
      </c>
      <c r="O80" s="13">
        <f>IF(G80="","",IFERROR(VLOOKUP(G80,'Équipes'!$B$2:$C$101,2,FALSE),""))</f>
        <v/>
      </c>
    </row>
    <row r="81">
      <c r="A81" s="6" t="n"/>
      <c r="B81" s="10" t="n"/>
      <c r="C81" s="20" t="n"/>
      <c r="D81" s="7" t="n"/>
      <c r="E81" s="6" t="n"/>
      <c r="F81" s="7" t="n"/>
      <c r="G81" s="7" t="n"/>
      <c r="H81" s="21" t="n"/>
      <c r="I81" s="21" t="n"/>
      <c r="J81" s="6" t="n"/>
      <c r="K81" s="11">
        <f>IF(A81="","",IF(J81&lt;&gt;"Joué","À jouer",IF(OR(H81="",I81=""),"Score à renseigner",IF(H81&gt;I81,"Victoire domicile",IF(H81&lt;I81,"Victoire extérieur","Match nul")))))</f>
        <v/>
      </c>
      <c r="L81" s="11">
        <f>IF(A81="","",IF(OR(J81&lt;&gt;"Joué",H81="",I81=""),0,IF(H81&gt;I81,3,IF(H81=I81,1,0))))</f>
        <v/>
      </c>
      <c r="M81" s="11">
        <f>IF(A81="","",IF(OR(J81&lt;&gt;"Joué",H81="",I81=""),0,IF(I81&gt;H81,3,IF(H81=I81,1,0))))</f>
        <v/>
      </c>
      <c r="N81" s="15">
        <f>IF(F81="","",IFERROR(VLOOKUP(F81,'Équipes'!$B$2:$C$101,2,FALSE),""))</f>
        <v/>
      </c>
      <c r="O81" s="15">
        <f>IF(G81="","",IFERROR(VLOOKUP(G81,'Équipes'!$B$2:$C$101,2,FALSE),""))</f>
        <v/>
      </c>
    </row>
    <row r="82">
      <c r="A82" s="6" t="n"/>
      <c r="B82" s="10" t="n"/>
      <c r="C82" s="20" t="n"/>
      <c r="D82" s="7" t="n"/>
      <c r="E82" s="6" t="n"/>
      <c r="F82" s="7" t="n"/>
      <c r="G82" s="7" t="n"/>
      <c r="H82" s="21" t="n"/>
      <c r="I82" s="21" t="n"/>
      <c r="J82" s="6" t="n"/>
      <c r="K82" s="9">
        <f>IF(A82="","",IF(J82&lt;&gt;"Joué","À jouer",IF(OR(H82="",I82=""),"Score à renseigner",IF(H82&gt;I82,"Victoire domicile",IF(H82&lt;I82,"Victoire extérieur","Match nul")))))</f>
        <v/>
      </c>
      <c r="L82" s="9">
        <f>IF(A82="","",IF(OR(J82&lt;&gt;"Joué",H82="",I82=""),0,IF(H82&gt;I82,3,IF(H82=I82,1,0))))</f>
        <v/>
      </c>
      <c r="M82" s="9">
        <f>IF(A82="","",IF(OR(J82&lt;&gt;"Joué",H82="",I82=""),0,IF(I82&gt;H82,3,IF(H82=I82,1,0))))</f>
        <v/>
      </c>
      <c r="N82" s="13">
        <f>IF(F82="","",IFERROR(VLOOKUP(F82,'Équipes'!$B$2:$C$101,2,FALSE),""))</f>
        <v/>
      </c>
      <c r="O82" s="13">
        <f>IF(G82="","",IFERROR(VLOOKUP(G82,'Équipes'!$B$2:$C$101,2,FALSE),""))</f>
        <v/>
      </c>
    </row>
    <row r="83">
      <c r="A83" s="6" t="n"/>
      <c r="B83" s="10" t="n"/>
      <c r="C83" s="20" t="n"/>
      <c r="D83" s="7" t="n"/>
      <c r="E83" s="6" t="n"/>
      <c r="F83" s="7" t="n"/>
      <c r="G83" s="7" t="n"/>
      <c r="H83" s="21" t="n"/>
      <c r="I83" s="21" t="n"/>
      <c r="J83" s="6" t="n"/>
      <c r="K83" s="11">
        <f>IF(A83="","",IF(J83&lt;&gt;"Joué","À jouer",IF(OR(H83="",I83=""),"Score à renseigner",IF(H83&gt;I83,"Victoire domicile",IF(H83&lt;I83,"Victoire extérieur","Match nul")))))</f>
        <v/>
      </c>
      <c r="L83" s="11">
        <f>IF(A83="","",IF(OR(J83&lt;&gt;"Joué",H83="",I83=""),0,IF(H83&gt;I83,3,IF(H83=I83,1,0))))</f>
        <v/>
      </c>
      <c r="M83" s="11">
        <f>IF(A83="","",IF(OR(J83&lt;&gt;"Joué",H83="",I83=""),0,IF(I83&gt;H83,3,IF(H83=I83,1,0))))</f>
        <v/>
      </c>
      <c r="N83" s="15">
        <f>IF(F83="","",IFERROR(VLOOKUP(F83,'Équipes'!$B$2:$C$101,2,FALSE),""))</f>
        <v/>
      </c>
      <c r="O83" s="15">
        <f>IF(G83="","",IFERROR(VLOOKUP(G83,'Équipes'!$B$2:$C$101,2,FALSE),""))</f>
        <v/>
      </c>
    </row>
    <row r="84">
      <c r="A84" s="6" t="n"/>
      <c r="B84" s="10" t="n"/>
      <c r="C84" s="20" t="n"/>
      <c r="D84" s="7" t="n"/>
      <c r="E84" s="6" t="n"/>
      <c r="F84" s="7" t="n"/>
      <c r="G84" s="7" t="n"/>
      <c r="H84" s="21" t="n"/>
      <c r="I84" s="21" t="n"/>
      <c r="J84" s="6" t="n"/>
      <c r="K84" s="9">
        <f>IF(A84="","",IF(J84&lt;&gt;"Joué","À jouer",IF(OR(H84="",I84=""),"Score à renseigner",IF(H84&gt;I84,"Victoire domicile",IF(H84&lt;I84,"Victoire extérieur","Match nul")))))</f>
        <v/>
      </c>
      <c r="L84" s="9">
        <f>IF(A84="","",IF(OR(J84&lt;&gt;"Joué",H84="",I84=""),0,IF(H84&gt;I84,3,IF(H84=I84,1,0))))</f>
        <v/>
      </c>
      <c r="M84" s="9">
        <f>IF(A84="","",IF(OR(J84&lt;&gt;"Joué",H84="",I84=""),0,IF(I84&gt;H84,3,IF(H84=I84,1,0))))</f>
        <v/>
      </c>
      <c r="N84" s="13">
        <f>IF(F84="","",IFERROR(VLOOKUP(F84,'Équipes'!$B$2:$C$101,2,FALSE),""))</f>
        <v/>
      </c>
      <c r="O84" s="13">
        <f>IF(G84="","",IFERROR(VLOOKUP(G84,'Équipes'!$B$2:$C$101,2,FALSE),""))</f>
        <v/>
      </c>
    </row>
    <row r="85">
      <c r="A85" s="6" t="n"/>
      <c r="B85" s="10" t="n"/>
      <c r="C85" s="20" t="n"/>
      <c r="D85" s="7" t="n"/>
      <c r="E85" s="6" t="n"/>
      <c r="F85" s="7" t="n"/>
      <c r="G85" s="7" t="n"/>
      <c r="H85" s="21" t="n"/>
      <c r="I85" s="21" t="n"/>
      <c r="J85" s="6" t="n"/>
      <c r="K85" s="11">
        <f>IF(A85="","",IF(J85&lt;&gt;"Joué","À jouer",IF(OR(H85="",I85=""),"Score à renseigner",IF(H85&gt;I85,"Victoire domicile",IF(H85&lt;I85,"Victoire extérieur","Match nul")))))</f>
        <v/>
      </c>
      <c r="L85" s="11">
        <f>IF(A85="","",IF(OR(J85&lt;&gt;"Joué",H85="",I85=""),0,IF(H85&gt;I85,3,IF(H85=I85,1,0))))</f>
        <v/>
      </c>
      <c r="M85" s="11">
        <f>IF(A85="","",IF(OR(J85&lt;&gt;"Joué",H85="",I85=""),0,IF(I85&gt;H85,3,IF(H85=I85,1,0))))</f>
        <v/>
      </c>
      <c r="N85" s="15">
        <f>IF(F85="","",IFERROR(VLOOKUP(F85,'Équipes'!$B$2:$C$101,2,FALSE),""))</f>
        <v/>
      </c>
      <c r="O85" s="15">
        <f>IF(G85="","",IFERROR(VLOOKUP(G85,'Équipes'!$B$2:$C$101,2,FALSE),""))</f>
        <v/>
      </c>
    </row>
    <row r="86">
      <c r="A86" s="6" t="n"/>
      <c r="B86" s="10" t="n"/>
      <c r="C86" s="20" t="n"/>
      <c r="D86" s="7" t="n"/>
      <c r="E86" s="6" t="n"/>
      <c r="F86" s="7" t="n"/>
      <c r="G86" s="7" t="n"/>
      <c r="H86" s="21" t="n"/>
      <c r="I86" s="21" t="n"/>
      <c r="J86" s="6" t="n"/>
      <c r="K86" s="9">
        <f>IF(A86="","",IF(J86&lt;&gt;"Joué","À jouer",IF(OR(H86="",I86=""),"Score à renseigner",IF(H86&gt;I86,"Victoire domicile",IF(H86&lt;I86,"Victoire extérieur","Match nul")))))</f>
        <v/>
      </c>
      <c r="L86" s="9">
        <f>IF(A86="","",IF(OR(J86&lt;&gt;"Joué",H86="",I86=""),0,IF(H86&gt;I86,3,IF(H86=I86,1,0))))</f>
        <v/>
      </c>
      <c r="M86" s="9">
        <f>IF(A86="","",IF(OR(J86&lt;&gt;"Joué",H86="",I86=""),0,IF(I86&gt;H86,3,IF(H86=I86,1,0))))</f>
        <v/>
      </c>
      <c r="N86" s="13">
        <f>IF(F86="","",IFERROR(VLOOKUP(F86,'Équipes'!$B$2:$C$101,2,FALSE),""))</f>
        <v/>
      </c>
      <c r="O86" s="13">
        <f>IF(G86="","",IFERROR(VLOOKUP(G86,'Équipes'!$B$2:$C$101,2,FALSE),""))</f>
        <v/>
      </c>
    </row>
    <row r="87">
      <c r="A87" s="6" t="n"/>
      <c r="B87" s="10" t="n"/>
      <c r="C87" s="20" t="n"/>
      <c r="D87" s="7" t="n"/>
      <c r="E87" s="6" t="n"/>
      <c r="F87" s="7" t="n"/>
      <c r="G87" s="7" t="n"/>
      <c r="H87" s="21" t="n"/>
      <c r="I87" s="21" t="n"/>
      <c r="J87" s="6" t="n"/>
      <c r="K87" s="11">
        <f>IF(A87="","",IF(J87&lt;&gt;"Joué","À jouer",IF(OR(H87="",I87=""),"Score à renseigner",IF(H87&gt;I87,"Victoire domicile",IF(H87&lt;I87,"Victoire extérieur","Match nul")))))</f>
        <v/>
      </c>
      <c r="L87" s="11">
        <f>IF(A87="","",IF(OR(J87&lt;&gt;"Joué",H87="",I87=""),0,IF(H87&gt;I87,3,IF(H87=I87,1,0))))</f>
        <v/>
      </c>
      <c r="M87" s="11">
        <f>IF(A87="","",IF(OR(J87&lt;&gt;"Joué",H87="",I87=""),0,IF(I87&gt;H87,3,IF(H87=I87,1,0))))</f>
        <v/>
      </c>
      <c r="N87" s="15">
        <f>IF(F87="","",IFERROR(VLOOKUP(F87,'Équipes'!$B$2:$C$101,2,FALSE),""))</f>
        <v/>
      </c>
      <c r="O87" s="15">
        <f>IF(G87="","",IFERROR(VLOOKUP(G87,'Équipes'!$B$2:$C$101,2,FALSE),""))</f>
        <v/>
      </c>
    </row>
    <row r="88">
      <c r="A88" s="6" t="n"/>
      <c r="B88" s="10" t="n"/>
      <c r="C88" s="20" t="n"/>
      <c r="D88" s="7" t="n"/>
      <c r="E88" s="6" t="n"/>
      <c r="F88" s="7" t="n"/>
      <c r="G88" s="7" t="n"/>
      <c r="H88" s="21" t="n"/>
      <c r="I88" s="21" t="n"/>
      <c r="J88" s="6" t="n"/>
      <c r="K88" s="9">
        <f>IF(A88="","",IF(J88&lt;&gt;"Joué","À jouer",IF(OR(H88="",I88=""),"Score à renseigner",IF(H88&gt;I88,"Victoire domicile",IF(H88&lt;I88,"Victoire extérieur","Match nul")))))</f>
        <v/>
      </c>
      <c r="L88" s="9">
        <f>IF(A88="","",IF(OR(J88&lt;&gt;"Joué",H88="",I88=""),0,IF(H88&gt;I88,3,IF(H88=I88,1,0))))</f>
        <v/>
      </c>
      <c r="M88" s="9">
        <f>IF(A88="","",IF(OR(J88&lt;&gt;"Joué",H88="",I88=""),0,IF(I88&gt;H88,3,IF(H88=I88,1,0))))</f>
        <v/>
      </c>
      <c r="N88" s="13">
        <f>IF(F88="","",IFERROR(VLOOKUP(F88,'Équipes'!$B$2:$C$101,2,FALSE),""))</f>
        <v/>
      </c>
      <c r="O88" s="13">
        <f>IF(G88="","",IFERROR(VLOOKUP(G88,'Équipes'!$B$2:$C$101,2,FALSE),""))</f>
        <v/>
      </c>
    </row>
    <row r="89">
      <c r="A89" s="6" t="n"/>
      <c r="B89" s="10" t="n"/>
      <c r="C89" s="20" t="n"/>
      <c r="D89" s="7" t="n"/>
      <c r="E89" s="6" t="n"/>
      <c r="F89" s="7" t="n"/>
      <c r="G89" s="7" t="n"/>
      <c r="H89" s="21" t="n"/>
      <c r="I89" s="21" t="n"/>
      <c r="J89" s="6" t="n"/>
      <c r="K89" s="11">
        <f>IF(A89="","",IF(J89&lt;&gt;"Joué","À jouer",IF(OR(H89="",I89=""),"Score à renseigner",IF(H89&gt;I89,"Victoire domicile",IF(H89&lt;I89,"Victoire extérieur","Match nul")))))</f>
        <v/>
      </c>
      <c r="L89" s="11">
        <f>IF(A89="","",IF(OR(J89&lt;&gt;"Joué",H89="",I89=""),0,IF(H89&gt;I89,3,IF(H89=I89,1,0))))</f>
        <v/>
      </c>
      <c r="M89" s="11">
        <f>IF(A89="","",IF(OR(J89&lt;&gt;"Joué",H89="",I89=""),0,IF(I89&gt;H89,3,IF(H89=I89,1,0))))</f>
        <v/>
      </c>
      <c r="N89" s="15">
        <f>IF(F89="","",IFERROR(VLOOKUP(F89,'Équipes'!$B$2:$C$101,2,FALSE),""))</f>
        <v/>
      </c>
      <c r="O89" s="15">
        <f>IF(G89="","",IFERROR(VLOOKUP(G89,'Équipes'!$B$2:$C$101,2,FALSE),""))</f>
        <v/>
      </c>
    </row>
    <row r="90">
      <c r="A90" s="6" t="n"/>
      <c r="B90" s="10" t="n"/>
      <c r="C90" s="20" t="n"/>
      <c r="D90" s="7" t="n"/>
      <c r="E90" s="6" t="n"/>
      <c r="F90" s="7" t="n"/>
      <c r="G90" s="7" t="n"/>
      <c r="H90" s="21" t="n"/>
      <c r="I90" s="21" t="n"/>
      <c r="J90" s="6" t="n"/>
      <c r="K90" s="9">
        <f>IF(A90="","",IF(J90&lt;&gt;"Joué","À jouer",IF(OR(H90="",I90=""),"Score à renseigner",IF(H90&gt;I90,"Victoire domicile",IF(H90&lt;I90,"Victoire extérieur","Match nul")))))</f>
        <v/>
      </c>
      <c r="L90" s="9">
        <f>IF(A90="","",IF(OR(J90&lt;&gt;"Joué",H90="",I90=""),0,IF(H90&gt;I90,3,IF(H90=I90,1,0))))</f>
        <v/>
      </c>
      <c r="M90" s="9">
        <f>IF(A90="","",IF(OR(J90&lt;&gt;"Joué",H90="",I90=""),0,IF(I90&gt;H90,3,IF(H90=I90,1,0))))</f>
        <v/>
      </c>
      <c r="N90" s="13">
        <f>IF(F90="","",IFERROR(VLOOKUP(F90,'Équipes'!$B$2:$C$101,2,FALSE),""))</f>
        <v/>
      </c>
      <c r="O90" s="13">
        <f>IF(G90="","",IFERROR(VLOOKUP(G90,'Équipes'!$B$2:$C$101,2,FALSE),""))</f>
        <v/>
      </c>
    </row>
    <row r="91">
      <c r="A91" s="6" t="n"/>
      <c r="B91" s="10" t="n"/>
      <c r="C91" s="20" t="n"/>
      <c r="D91" s="7" t="n"/>
      <c r="E91" s="6" t="n"/>
      <c r="F91" s="7" t="n"/>
      <c r="G91" s="7" t="n"/>
      <c r="H91" s="21" t="n"/>
      <c r="I91" s="21" t="n"/>
      <c r="J91" s="6" t="n"/>
      <c r="K91" s="11">
        <f>IF(A91="","",IF(J91&lt;&gt;"Joué","À jouer",IF(OR(H91="",I91=""),"Score à renseigner",IF(H91&gt;I91,"Victoire domicile",IF(H91&lt;I91,"Victoire extérieur","Match nul")))))</f>
        <v/>
      </c>
      <c r="L91" s="11">
        <f>IF(A91="","",IF(OR(J91&lt;&gt;"Joué",H91="",I91=""),0,IF(H91&gt;I91,3,IF(H91=I91,1,0))))</f>
        <v/>
      </c>
      <c r="M91" s="11">
        <f>IF(A91="","",IF(OR(J91&lt;&gt;"Joué",H91="",I91=""),0,IF(I91&gt;H91,3,IF(H91=I91,1,0))))</f>
        <v/>
      </c>
      <c r="N91" s="15">
        <f>IF(F91="","",IFERROR(VLOOKUP(F91,'Équipes'!$B$2:$C$101,2,FALSE),""))</f>
        <v/>
      </c>
      <c r="O91" s="15">
        <f>IF(G91="","",IFERROR(VLOOKUP(G91,'Équipes'!$B$2:$C$101,2,FALSE),""))</f>
        <v/>
      </c>
    </row>
    <row r="92">
      <c r="A92" s="6" t="n"/>
      <c r="B92" s="10" t="n"/>
      <c r="C92" s="20" t="n"/>
      <c r="D92" s="7" t="n"/>
      <c r="E92" s="6" t="n"/>
      <c r="F92" s="7" t="n"/>
      <c r="G92" s="7" t="n"/>
      <c r="H92" s="21" t="n"/>
      <c r="I92" s="21" t="n"/>
      <c r="J92" s="6" t="n"/>
      <c r="K92" s="9">
        <f>IF(A92="","",IF(J92&lt;&gt;"Joué","À jouer",IF(OR(H92="",I92=""),"Score à renseigner",IF(H92&gt;I92,"Victoire domicile",IF(H92&lt;I92,"Victoire extérieur","Match nul")))))</f>
        <v/>
      </c>
      <c r="L92" s="9">
        <f>IF(A92="","",IF(OR(J92&lt;&gt;"Joué",H92="",I92=""),0,IF(H92&gt;I92,3,IF(H92=I92,1,0))))</f>
        <v/>
      </c>
      <c r="M92" s="9">
        <f>IF(A92="","",IF(OR(J92&lt;&gt;"Joué",H92="",I92=""),0,IF(I92&gt;H92,3,IF(H92=I92,1,0))))</f>
        <v/>
      </c>
      <c r="N92" s="13">
        <f>IF(F92="","",IFERROR(VLOOKUP(F92,'Équipes'!$B$2:$C$101,2,FALSE),""))</f>
        <v/>
      </c>
      <c r="O92" s="13">
        <f>IF(G92="","",IFERROR(VLOOKUP(G92,'Équipes'!$B$2:$C$101,2,FALSE),""))</f>
        <v/>
      </c>
    </row>
    <row r="93">
      <c r="A93" s="6" t="n"/>
      <c r="B93" s="10" t="n"/>
      <c r="C93" s="20" t="n"/>
      <c r="D93" s="7" t="n"/>
      <c r="E93" s="6" t="n"/>
      <c r="F93" s="7" t="n"/>
      <c r="G93" s="7" t="n"/>
      <c r="H93" s="21" t="n"/>
      <c r="I93" s="21" t="n"/>
      <c r="J93" s="6" t="n"/>
      <c r="K93" s="11">
        <f>IF(A93="","",IF(J93&lt;&gt;"Joué","À jouer",IF(OR(H93="",I93=""),"Score à renseigner",IF(H93&gt;I93,"Victoire domicile",IF(H93&lt;I93,"Victoire extérieur","Match nul")))))</f>
        <v/>
      </c>
      <c r="L93" s="11">
        <f>IF(A93="","",IF(OR(J93&lt;&gt;"Joué",H93="",I93=""),0,IF(H93&gt;I93,3,IF(H93=I93,1,0))))</f>
        <v/>
      </c>
      <c r="M93" s="11">
        <f>IF(A93="","",IF(OR(J93&lt;&gt;"Joué",H93="",I93=""),0,IF(I93&gt;H93,3,IF(H93=I93,1,0))))</f>
        <v/>
      </c>
      <c r="N93" s="15">
        <f>IF(F93="","",IFERROR(VLOOKUP(F93,'Équipes'!$B$2:$C$101,2,FALSE),""))</f>
        <v/>
      </c>
      <c r="O93" s="15">
        <f>IF(G93="","",IFERROR(VLOOKUP(G93,'Équipes'!$B$2:$C$101,2,FALSE),""))</f>
        <v/>
      </c>
    </row>
    <row r="94">
      <c r="A94" s="6" t="n"/>
      <c r="B94" s="10" t="n"/>
      <c r="C94" s="20" t="n"/>
      <c r="D94" s="7" t="n"/>
      <c r="E94" s="6" t="n"/>
      <c r="F94" s="7" t="n"/>
      <c r="G94" s="7" t="n"/>
      <c r="H94" s="21" t="n"/>
      <c r="I94" s="21" t="n"/>
      <c r="J94" s="6" t="n"/>
      <c r="K94" s="9">
        <f>IF(A94="","",IF(J94&lt;&gt;"Joué","À jouer",IF(OR(H94="",I94=""),"Score à renseigner",IF(H94&gt;I94,"Victoire domicile",IF(H94&lt;I94,"Victoire extérieur","Match nul")))))</f>
        <v/>
      </c>
      <c r="L94" s="9">
        <f>IF(A94="","",IF(OR(J94&lt;&gt;"Joué",H94="",I94=""),0,IF(H94&gt;I94,3,IF(H94=I94,1,0))))</f>
        <v/>
      </c>
      <c r="M94" s="9">
        <f>IF(A94="","",IF(OR(J94&lt;&gt;"Joué",H94="",I94=""),0,IF(I94&gt;H94,3,IF(H94=I94,1,0))))</f>
        <v/>
      </c>
      <c r="N94" s="13">
        <f>IF(F94="","",IFERROR(VLOOKUP(F94,'Équipes'!$B$2:$C$101,2,FALSE),""))</f>
        <v/>
      </c>
      <c r="O94" s="13">
        <f>IF(G94="","",IFERROR(VLOOKUP(G94,'Équipes'!$B$2:$C$101,2,FALSE),""))</f>
        <v/>
      </c>
    </row>
    <row r="95">
      <c r="A95" s="6" t="n"/>
      <c r="B95" s="10" t="n"/>
      <c r="C95" s="20" t="n"/>
      <c r="D95" s="7" t="n"/>
      <c r="E95" s="6" t="n"/>
      <c r="F95" s="7" t="n"/>
      <c r="G95" s="7" t="n"/>
      <c r="H95" s="21" t="n"/>
      <c r="I95" s="21" t="n"/>
      <c r="J95" s="6" t="n"/>
      <c r="K95" s="11">
        <f>IF(A95="","",IF(J95&lt;&gt;"Joué","À jouer",IF(OR(H95="",I95=""),"Score à renseigner",IF(H95&gt;I95,"Victoire domicile",IF(H95&lt;I95,"Victoire extérieur","Match nul")))))</f>
        <v/>
      </c>
      <c r="L95" s="11">
        <f>IF(A95="","",IF(OR(J95&lt;&gt;"Joué",H95="",I95=""),0,IF(H95&gt;I95,3,IF(H95=I95,1,0))))</f>
        <v/>
      </c>
      <c r="M95" s="11">
        <f>IF(A95="","",IF(OR(J95&lt;&gt;"Joué",H95="",I95=""),0,IF(I95&gt;H95,3,IF(H95=I95,1,0))))</f>
        <v/>
      </c>
      <c r="N95" s="15">
        <f>IF(F95="","",IFERROR(VLOOKUP(F95,'Équipes'!$B$2:$C$101,2,FALSE),""))</f>
        <v/>
      </c>
      <c r="O95" s="15">
        <f>IF(G95="","",IFERROR(VLOOKUP(G95,'Équipes'!$B$2:$C$101,2,FALSE),""))</f>
        <v/>
      </c>
    </row>
    <row r="96">
      <c r="A96" s="6" t="n"/>
      <c r="B96" s="10" t="n"/>
      <c r="C96" s="20" t="n"/>
      <c r="D96" s="7" t="n"/>
      <c r="E96" s="6" t="n"/>
      <c r="F96" s="7" t="n"/>
      <c r="G96" s="7" t="n"/>
      <c r="H96" s="21" t="n"/>
      <c r="I96" s="21" t="n"/>
      <c r="J96" s="6" t="n"/>
      <c r="K96" s="9">
        <f>IF(A96="","",IF(J96&lt;&gt;"Joué","À jouer",IF(OR(H96="",I96=""),"Score à renseigner",IF(H96&gt;I96,"Victoire domicile",IF(H96&lt;I96,"Victoire extérieur","Match nul")))))</f>
        <v/>
      </c>
      <c r="L96" s="9">
        <f>IF(A96="","",IF(OR(J96&lt;&gt;"Joué",H96="",I96=""),0,IF(H96&gt;I96,3,IF(H96=I96,1,0))))</f>
        <v/>
      </c>
      <c r="M96" s="9">
        <f>IF(A96="","",IF(OR(J96&lt;&gt;"Joué",H96="",I96=""),0,IF(I96&gt;H96,3,IF(H96=I96,1,0))))</f>
        <v/>
      </c>
      <c r="N96" s="13">
        <f>IF(F96="","",IFERROR(VLOOKUP(F96,'Équipes'!$B$2:$C$101,2,FALSE),""))</f>
        <v/>
      </c>
      <c r="O96" s="13">
        <f>IF(G96="","",IFERROR(VLOOKUP(G96,'Équipes'!$B$2:$C$101,2,FALSE),""))</f>
        <v/>
      </c>
    </row>
    <row r="97">
      <c r="A97" s="6" t="n"/>
      <c r="B97" s="10" t="n"/>
      <c r="C97" s="20" t="n"/>
      <c r="D97" s="7" t="n"/>
      <c r="E97" s="6" t="n"/>
      <c r="F97" s="7" t="n"/>
      <c r="G97" s="7" t="n"/>
      <c r="H97" s="21" t="n"/>
      <c r="I97" s="21" t="n"/>
      <c r="J97" s="6" t="n"/>
      <c r="K97" s="11">
        <f>IF(A97="","",IF(J97&lt;&gt;"Joué","À jouer",IF(OR(H97="",I97=""),"Score à renseigner",IF(H97&gt;I97,"Victoire domicile",IF(H97&lt;I97,"Victoire extérieur","Match nul")))))</f>
        <v/>
      </c>
      <c r="L97" s="11">
        <f>IF(A97="","",IF(OR(J97&lt;&gt;"Joué",H97="",I97=""),0,IF(H97&gt;I97,3,IF(H97=I97,1,0))))</f>
        <v/>
      </c>
      <c r="M97" s="11">
        <f>IF(A97="","",IF(OR(J97&lt;&gt;"Joué",H97="",I97=""),0,IF(I97&gt;H97,3,IF(H97=I97,1,0))))</f>
        <v/>
      </c>
      <c r="N97" s="15">
        <f>IF(F97="","",IFERROR(VLOOKUP(F97,'Équipes'!$B$2:$C$101,2,FALSE),""))</f>
        <v/>
      </c>
      <c r="O97" s="15">
        <f>IF(G97="","",IFERROR(VLOOKUP(G97,'Équipes'!$B$2:$C$101,2,FALSE),""))</f>
        <v/>
      </c>
    </row>
    <row r="98">
      <c r="A98" s="6" t="n"/>
      <c r="B98" s="10" t="n"/>
      <c r="C98" s="20" t="n"/>
      <c r="D98" s="7" t="n"/>
      <c r="E98" s="6" t="n"/>
      <c r="F98" s="7" t="n"/>
      <c r="G98" s="7" t="n"/>
      <c r="H98" s="21" t="n"/>
      <c r="I98" s="21" t="n"/>
      <c r="J98" s="6" t="n"/>
      <c r="K98" s="9">
        <f>IF(A98="","",IF(J98&lt;&gt;"Joué","À jouer",IF(OR(H98="",I98=""),"Score à renseigner",IF(H98&gt;I98,"Victoire domicile",IF(H98&lt;I98,"Victoire extérieur","Match nul")))))</f>
        <v/>
      </c>
      <c r="L98" s="9">
        <f>IF(A98="","",IF(OR(J98&lt;&gt;"Joué",H98="",I98=""),0,IF(H98&gt;I98,3,IF(H98=I98,1,0))))</f>
        <v/>
      </c>
      <c r="M98" s="9">
        <f>IF(A98="","",IF(OR(J98&lt;&gt;"Joué",H98="",I98=""),0,IF(I98&gt;H98,3,IF(H98=I98,1,0))))</f>
        <v/>
      </c>
      <c r="N98" s="13">
        <f>IF(F98="","",IFERROR(VLOOKUP(F98,'Équipes'!$B$2:$C$101,2,FALSE),""))</f>
        <v/>
      </c>
      <c r="O98" s="13">
        <f>IF(G98="","",IFERROR(VLOOKUP(G98,'Équipes'!$B$2:$C$101,2,FALSE),""))</f>
        <v/>
      </c>
    </row>
    <row r="99">
      <c r="A99" s="6" t="n"/>
      <c r="B99" s="10" t="n"/>
      <c r="C99" s="20" t="n"/>
      <c r="D99" s="7" t="n"/>
      <c r="E99" s="6" t="n"/>
      <c r="F99" s="7" t="n"/>
      <c r="G99" s="7" t="n"/>
      <c r="H99" s="21" t="n"/>
      <c r="I99" s="21" t="n"/>
      <c r="J99" s="6" t="n"/>
      <c r="K99" s="11">
        <f>IF(A99="","",IF(J99&lt;&gt;"Joué","À jouer",IF(OR(H99="",I99=""),"Score à renseigner",IF(H99&gt;I99,"Victoire domicile",IF(H99&lt;I99,"Victoire extérieur","Match nul")))))</f>
        <v/>
      </c>
      <c r="L99" s="11">
        <f>IF(A99="","",IF(OR(J99&lt;&gt;"Joué",H99="",I99=""),0,IF(H99&gt;I99,3,IF(H99=I99,1,0))))</f>
        <v/>
      </c>
      <c r="M99" s="11">
        <f>IF(A99="","",IF(OR(J99&lt;&gt;"Joué",H99="",I99=""),0,IF(I99&gt;H99,3,IF(H99=I99,1,0))))</f>
        <v/>
      </c>
      <c r="N99" s="15">
        <f>IF(F99="","",IFERROR(VLOOKUP(F99,'Équipes'!$B$2:$C$101,2,FALSE),""))</f>
        <v/>
      </c>
      <c r="O99" s="15">
        <f>IF(G99="","",IFERROR(VLOOKUP(G99,'Équipes'!$B$2:$C$101,2,FALSE),""))</f>
        <v/>
      </c>
    </row>
    <row r="100">
      <c r="A100" s="6" t="n"/>
      <c r="B100" s="10" t="n"/>
      <c r="C100" s="20" t="n"/>
      <c r="D100" s="7" t="n"/>
      <c r="E100" s="6" t="n"/>
      <c r="F100" s="7" t="n"/>
      <c r="G100" s="7" t="n"/>
      <c r="H100" s="21" t="n"/>
      <c r="I100" s="21" t="n"/>
      <c r="J100" s="6" t="n"/>
      <c r="K100" s="9">
        <f>IF(A100="","",IF(J100&lt;&gt;"Joué","À jouer",IF(OR(H100="",I100=""),"Score à renseigner",IF(H100&gt;I100,"Victoire domicile",IF(H100&lt;I100,"Victoire extérieur","Match nul")))))</f>
        <v/>
      </c>
      <c r="L100" s="9">
        <f>IF(A100="","",IF(OR(J100&lt;&gt;"Joué",H100="",I100=""),0,IF(H100&gt;I100,3,IF(H100=I100,1,0))))</f>
        <v/>
      </c>
      <c r="M100" s="9">
        <f>IF(A100="","",IF(OR(J100&lt;&gt;"Joué",H100="",I100=""),0,IF(I100&gt;H100,3,IF(H100=I100,1,0))))</f>
        <v/>
      </c>
      <c r="N100" s="13">
        <f>IF(F100="","",IFERROR(VLOOKUP(F100,'Équipes'!$B$2:$C$101,2,FALSE),""))</f>
        <v/>
      </c>
      <c r="O100" s="13">
        <f>IF(G100="","",IFERROR(VLOOKUP(G100,'Équipes'!$B$2:$C$101,2,FALSE),""))</f>
        <v/>
      </c>
    </row>
    <row r="101">
      <c r="A101" s="6" t="n"/>
      <c r="B101" s="10" t="n"/>
      <c r="C101" s="20" t="n"/>
      <c r="D101" s="7" t="n"/>
      <c r="E101" s="6" t="n"/>
      <c r="F101" s="7" t="n"/>
      <c r="G101" s="7" t="n"/>
      <c r="H101" s="21" t="n"/>
      <c r="I101" s="21" t="n"/>
      <c r="J101" s="6" t="n"/>
      <c r="K101" s="11">
        <f>IF(A101="","",IF(J101&lt;&gt;"Joué","À jouer",IF(OR(H101="",I101=""),"Score à renseigner",IF(H101&gt;I101,"Victoire domicile",IF(H101&lt;I101,"Victoire extérieur","Match nul")))))</f>
        <v/>
      </c>
      <c r="L101" s="11">
        <f>IF(A101="","",IF(OR(J101&lt;&gt;"Joué",H101="",I101=""),0,IF(H101&gt;I101,3,IF(H101=I101,1,0))))</f>
        <v/>
      </c>
      <c r="M101" s="11">
        <f>IF(A101="","",IF(OR(J101&lt;&gt;"Joué",H101="",I101=""),0,IF(I101&gt;H101,3,IF(H101=I101,1,0))))</f>
        <v/>
      </c>
      <c r="N101" s="15">
        <f>IF(F101="","",IFERROR(VLOOKUP(F101,'Équipes'!$B$2:$C$101,2,FALSE),""))</f>
        <v/>
      </c>
      <c r="O101" s="15">
        <f>IF(G101="","",IFERROR(VLOOKUP(G101,'Équipes'!$B$2:$C$101,2,FALSE),""))</f>
        <v/>
      </c>
    </row>
  </sheetData>
  <autoFilter ref="A1:O101"/>
  <conditionalFormatting sqref="J2:J101">
    <cfRule type="expression" priority="1" dxfId="1" stopIfTrue="1">
      <formula>$J2="Joué"</formula>
    </cfRule>
  </conditionalFormatting>
  <conditionalFormatting sqref="K2:K101">
    <cfRule type="expression" priority="2" dxfId="0" stopIfTrue="1">
      <formula>$K2="Score à renseigner"</formula>
    </cfRule>
  </conditionalFormatting>
  <dataValidations count="5">
    <dataValidation sqref="E2:E101" showErrorMessage="1" showInputMessage="1" allowBlank="1" type="list">
      <formula1>"Groupe A,Groupe B"</formula1>
    </dataValidation>
    <dataValidation sqref="F2:G101" showErrorMessage="1" showInputMessage="1" allowBlank="1" type="list">
      <formula1>'Équipes'!$B$2:$B$101</formula1>
    </dataValidation>
    <dataValidation sqref="J2:J101" showErrorMessage="1" showInputMessage="1" allowBlank="1" type="list">
      <formula1>"Programmé,Joué"</formula1>
    </dataValidation>
    <dataValidation sqref="H2:I101" showErrorMessage="1" showInputMessage="1" allowBlank="1" type="whole" operator="between">
      <formula1>0</formula1>
      <formula2>99</formula2>
    </dataValidation>
    <dataValidation sqref="B2:B101" showErrorMessage="1" showInputMessage="1" allowBlank="1" type="date" operator="between">
      <formula1>1</formula1>
      <formula2>100000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113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5" customWidth="1" min="4" max="4"/>
    <col width="12" customWidth="1" min="5" max="5"/>
    <col width="10" customWidth="1" min="6" max="6"/>
    <col width="12" customWidth="1" min="7" max="7"/>
    <col width="12" customWidth="1" min="8" max="8"/>
    <col width="13" customWidth="1" min="9" max="9"/>
    <col width="13" customWidth="1" min="10" max="10"/>
    <col width="11" customWidth="1" min="11" max="11"/>
    <col width="16" customWidth="1" min="12" max="12"/>
    <col width="3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 ht="30" customHeight="1">
      <c r="A1" s="1" t="inlineStr">
        <is>
          <t>Tableau de bord — Tournoi de football</t>
        </is>
      </c>
    </row>
    <row r="3">
      <c r="A3" s="5" t="inlineStr">
        <is>
          <t>Indicateur clé</t>
        </is>
      </c>
      <c r="B3" s="5" t="inlineStr">
        <is>
          <t>Valeur</t>
        </is>
      </c>
      <c r="D3" s="5" t="inlineStr">
        <is>
          <t>Répartition des matchs</t>
        </is>
      </c>
      <c r="E3" s="5" t="inlineStr">
        <is>
          <t>Nombre</t>
        </is>
      </c>
    </row>
    <row r="4">
      <c r="A4" s="22" t="inlineStr">
        <is>
          <t>Nombre d'équipes</t>
        </is>
      </c>
      <c r="B4" s="23">
        <f>COUNTA('Équipes'!$B$2:$B$101)</f>
        <v/>
      </c>
      <c r="D4" s="13" t="inlineStr">
        <is>
          <t>Matchs joués</t>
        </is>
      </c>
      <c r="E4" s="9">
        <f>COUNTIF('Matchs'!$J$2:$J$101,"Joué")</f>
        <v/>
      </c>
    </row>
    <row r="5">
      <c r="A5" s="22" t="inlineStr">
        <is>
          <t>Matchs joués</t>
        </is>
      </c>
      <c r="B5" s="23">
        <f>COUNTIF('Matchs'!$J$2:$J$101,"Joué")</f>
        <v/>
      </c>
      <c r="D5" s="15" t="inlineStr">
        <is>
          <t>Matchs programmés</t>
        </is>
      </c>
      <c r="E5" s="11">
        <f>COUNTIF('Matchs'!$J$2:$J$101,"Programmé")</f>
        <v/>
      </c>
    </row>
    <row r="6">
      <c r="A6" s="22" t="inlineStr">
        <is>
          <t>Matchs restant à jouer</t>
        </is>
      </c>
      <c r="B6" s="23">
        <f>COUNTIF('Matchs'!$J$2:$J$101,"Programmé")</f>
        <v/>
      </c>
    </row>
    <row r="7">
      <c r="A7" s="22" t="inlineStr">
        <is>
          <t>Taux d'avancement</t>
        </is>
      </c>
      <c r="B7" s="24">
        <f>IFERROR(B5/COUNTA('Matchs'!$A$2:$A$101),0)</f>
        <v/>
      </c>
    </row>
    <row r="8">
      <c r="A8" s="22" t="inlineStr">
        <is>
          <t>Recettes encaissées</t>
        </is>
      </c>
      <c r="B8" s="25">
        <f>SUMIF('Équipes'!$I$2:$I$101,"Oui",'Équipes'!$H$2:$H$101)</f>
        <v/>
      </c>
    </row>
    <row r="9">
      <c r="A9" s="22" t="inlineStr">
        <is>
          <t>Moyenne des frais inscrits</t>
        </is>
      </c>
      <c r="B9" s="25">
        <f>IFERROR(AVERAGE('Équipes'!$H$2:$H$101),0)</f>
        <v/>
      </c>
    </row>
    <row r="13">
      <c r="A13" s="5" t="inlineStr">
        <is>
          <t>Rang</t>
        </is>
      </c>
      <c r="B13" s="5" t="inlineStr">
        <is>
          <t>Équipe</t>
        </is>
      </c>
      <c r="C13" s="5" t="inlineStr">
        <is>
          <t>Groupe</t>
        </is>
      </c>
      <c r="D13" s="5" t="inlineStr">
        <is>
          <t>Matchs joués</t>
        </is>
      </c>
      <c r="E13" s="5" t="inlineStr">
        <is>
          <t>Victoires</t>
        </is>
      </c>
      <c r="F13" s="5" t="inlineStr">
        <is>
          <t>Nuls</t>
        </is>
      </c>
      <c r="G13" s="5" t="inlineStr">
        <is>
          <t>Défaites</t>
        </is>
      </c>
      <c r="H13" s="5" t="inlineStr">
        <is>
          <t>Buts pour</t>
        </is>
      </c>
      <c r="I13" s="5" t="inlineStr">
        <is>
          <t>Buts contre</t>
        </is>
      </c>
      <c r="J13" s="5" t="inlineStr">
        <is>
          <t>Différence</t>
        </is>
      </c>
      <c r="K13" s="5" t="inlineStr">
        <is>
          <t>Points</t>
        </is>
      </c>
      <c r="L13" s="5" t="inlineStr">
        <is>
          <t>% de victoires</t>
        </is>
      </c>
    </row>
    <row r="14">
      <c r="A14" s="9">
        <f>IF('Équipes'!$B$2="","",1+COUNTIFS($K$14:$K$113,"&gt;"&amp;K14)+COUNTIFS($K$14:$K$113,K14,$J$14:$J$113,"&gt;"&amp;J14))</f>
        <v/>
      </c>
      <c r="B14" s="13">
        <f>IF('Équipes'!$B$2="","",'Équipes'!$B$2)</f>
        <v/>
      </c>
      <c r="C14" s="9">
        <f>IF($B14="","",IFERROR(VLOOKUP($B14,'Équipes'!$B$2:$G$101,6,FALSE),""))</f>
        <v/>
      </c>
      <c r="D14" s="9">
        <f>IF($B14="","",COUNTIFS('Matchs'!$F$2:$F$101,$B14,'Matchs'!$J$2:$J$101,"Joué")+COUNTIFS('Matchs'!$G$2:$G$101,$B14,'Matchs'!$J$2:$J$101,"Joué"))</f>
        <v/>
      </c>
      <c r="E14" s="9">
        <f>IF($B14="","",COUNTIFS('Matchs'!$F$2:$F$101,$B14,'Matchs'!$J$2:$J$101,"Joué",'Matchs'!$L$2:$L$101,3)+COUNTIFS('Matchs'!$G$2:$G$101,$B14,'Matchs'!$J$2:$J$101,"Joué",'Matchs'!$M$2:$M$101,3))</f>
        <v/>
      </c>
      <c r="F14" s="9">
        <f>IF($B14="","",COUNTIFS('Matchs'!$F$2:$F$101,$B14,'Matchs'!$J$2:$J$101,"Joué",'Matchs'!$L$2:$L$101,1)+COUNTIFS('Matchs'!$G$2:$G$101,$B14,'Matchs'!$J$2:$J$101,"Joué",'Matchs'!$M$2:$M$101,1))</f>
        <v/>
      </c>
      <c r="G14" s="9">
        <f>IF($B14="","",D14-E14-F14)</f>
        <v/>
      </c>
      <c r="H14" s="9">
        <f>IF($B14="","",SUMPRODUCT(('Matchs'!$F$2:$F$101=$B14)*('Matchs'!$J$2:$J$101="Joué")*'Matchs'!$H$2:$H$101)+SUMPRODUCT(('Matchs'!$G$2:$G$101=$B14)*('Matchs'!$J$2:$J$101="Joué")*'Matchs'!$I$2:$I$101))</f>
        <v/>
      </c>
      <c r="I14" s="9">
        <f>IF($B14="","",SUMPRODUCT(('Matchs'!$F$2:$F$101=$B14)*('Matchs'!$J$2:$J$101="Joué")*'Matchs'!$I$2:$I$101)+SUMPRODUCT(('Matchs'!$G$2:$G$101=$B14)*('Matchs'!$J$2:$J$101="Joué")*'Matchs'!$H$2:$H$101))</f>
        <v/>
      </c>
      <c r="J14" s="9">
        <f>IF($B14="","",H14-I14)</f>
        <v/>
      </c>
      <c r="K14" s="9">
        <f>IF($B14="","",SUMIF('Matchs'!$F$2:$F$101,$B14,'Matchs'!$L$2:$L$101)+SUMIF('Matchs'!$G$2:$G$101,$B14,'Matchs'!$M$2:$M$101))</f>
        <v/>
      </c>
      <c r="L14" s="17">
        <f>IF($B14="","",IFERROR(E14/D14,0))</f>
        <v/>
      </c>
    </row>
    <row r="15">
      <c r="A15" s="11">
        <f>IF('Équipes'!$B$3="","",1+COUNTIFS($K$14:$K$113,"&gt;"&amp;K15)+COUNTIFS($K$14:$K$113,K15,$J$14:$J$113,"&gt;"&amp;J15))</f>
        <v/>
      </c>
      <c r="B15" s="15">
        <f>IF('Équipes'!$B$3="","",'Équipes'!$B$3)</f>
        <v/>
      </c>
      <c r="C15" s="11">
        <f>IF($B15="","",IFERROR(VLOOKUP($B15,'Équipes'!$B$2:$G$101,6,FALSE),""))</f>
        <v/>
      </c>
      <c r="D15" s="11">
        <f>IF($B15="","",COUNTIFS('Matchs'!$F$2:$F$101,$B15,'Matchs'!$J$2:$J$101,"Joué")+COUNTIFS('Matchs'!$G$2:$G$101,$B15,'Matchs'!$J$2:$J$101,"Joué"))</f>
        <v/>
      </c>
      <c r="E15" s="11">
        <f>IF($B15="","",COUNTIFS('Matchs'!$F$2:$F$101,$B15,'Matchs'!$J$2:$J$101,"Joué",'Matchs'!$L$2:$L$101,3)+COUNTIFS('Matchs'!$G$2:$G$101,$B15,'Matchs'!$J$2:$J$101,"Joué",'Matchs'!$M$2:$M$101,3))</f>
        <v/>
      </c>
      <c r="F15" s="11">
        <f>IF($B15="","",COUNTIFS('Matchs'!$F$2:$F$101,$B15,'Matchs'!$J$2:$J$101,"Joué",'Matchs'!$L$2:$L$101,1)+COUNTIFS('Matchs'!$G$2:$G$101,$B15,'Matchs'!$J$2:$J$101,"Joué",'Matchs'!$M$2:$M$101,1))</f>
        <v/>
      </c>
      <c r="G15" s="11">
        <f>IF($B15="","",D15-E15-F15)</f>
        <v/>
      </c>
      <c r="H15" s="11">
        <f>IF($B15="","",SUMPRODUCT(('Matchs'!$F$2:$F$101=$B15)*('Matchs'!$J$2:$J$101="Joué")*'Matchs'!$H$2:$H$101)+SUMPRODUCT(('Matchs'!$G$2:$G$101=$B15)*('Matchs'!$J$2:$J$101="Joué")*'Matchs'!$I$2:$I$101))</f>
        <v/>
      </c>
      <c r="I15" s="11">
        <f>IF($B15="","",SUMPRODUCT(('Matchs'!$F$2:$F$101=$B15)*('Matchs'!$J$2:$J$101="Joué")*'Matchs'!$I$2:$I$101)+SUMPRODUCT(('Matchs'!$G$2:$G$101=$B15)*('Matchs'!$J$2:$J$101="Joué")*'Matchs'!$H$2:$H$101))</f>
        <v/>
      </c>
      <c r="J15" s="11">
        <f>IF($B15="","",H15-I15)</f>
        <v/>
      </c>
      <c r="K15" s="11">
        <f>IF($B15="","",SUMIF('Matchs'!$F$2:$F$101,$B15,'Matchs'!$L$2:$L$101)+SUMIF('Matchs'!$G$2:$G$101,$B15,'Matchs'!$M$2:$M$101))</f>
        <v/>
      </c>
      <c r="L15" s="26">
        <f>IF($B15="","",IFERROR(E15/D15,0))</f>
        <v/>
      </c>
    </row>
    <row r="16">
      <c r="A16" s="9">
        <f>IF('Équipes'!$B$4="","",1+COUNTIFS($K$14:$K$113,"&gt;"&amp;K16)+COUNTIFS($K$14:$K$113,K16,$J$14:$J$113,"&gt;"&amp;J16))</f>
        <v/>
      </c>
      <c r="B16" s="13">
        <f>IF('Équipes'!$B$4="","",'Équipes'!$B$4)</f>
        <v/>
      </c>
      <c r="C16" s="9">
        <f>IF($B16="","",IFERROR(VLOOKUP($B16,'Équipes'!$B$2:$G$101,6,FALSE),""))</f>
        <v/>
      </c>
      <c r="D16" s="9">
        <f>IF($B16="","",COUNTIFS('Matchs'!$F$2:$F$101,$B16,'Matchs'!$J$2:$J$101,"Joué")+COUNTIFS('Matchs'!$G$2:$G$101,$B16,'Matchs'!$J$2:$J$101,"Joué"))</f>
        <v/>
      </c>
      <c r="E16" s="9">
        <f>IF($B16="","",COUNTIFS('Matchs'!$F$2:$F$101,$B16,'Matchs'!$J$2:$J$101,"Joué",'Matchs'!$L$2:$L$101,3)+COUNTIFS('Matchs'!$G$2:$G$101,$B16,'Matchs'!$J$2:$J$101,"Joué",'Matchs'!$M$2:$M$101,3))</f>
        <v/>
      </c>
      <c r="F16" s="9">
        <f>IF($B16="","",COUNTIFS('Matchs'!$F$2:$F$101,$B16,'Matchs'!$J$2:$J$101,"Joué",'Matchs'!$L$2:$L$101,1)+COUNTIFS('Matchs'!$G$2:$G$101,$B16,'Matchs'!$J$2:$J$101,"Joué",'Matchs'!$M$2:$M$101,1))</f>
        <v/>
      </c>
      <c r="G16" s="9">
        <f>IF($B16="","",D16-E16-F16)</f>
        <v/>
      </c>
      <c r="H16" s="9">
        <f>IF($B16="","",SUMPRODUCT(('Matchs'!$F$2:$F$101=$B16)*('Matchs'!$J$2:$J$101="Joué")*'Matchs'!$H$2:$H$101)+SUMPRODUCT(('Matchs'!$G$2:$G$101=$B16)*('Matchs'!$J$2:$J$101="Joué")*'Matchs'!$I$2:$I$101))</f>
        <v/>
      </c>
      <c r="I16" s="9">
        <f>IF($B16="","",SUMPRODUCT(('Matchs'!$F$2:$F$101=$B16)*('Matchs'!$J$2:$J$101="Joué")*'Matchs'!$I$2:$I$101)+SUMPRODUCT(('Matchs'!$G$2:$G$101=$B16)*('Matchs'!$J$2:$J$101="Joué")*'Matchs'!$H$2:$H$101))</f>
        <v/>
      </c>
      <c r="J16" s="9">
        <f>IF($B16="","",H16-I16)</f>
        <v/>
      </c>
      <c r="K16" s="9">
        <f>IF($B16="","",SUMIF('Matchs'!$F$2:$F$101,$B16,'Matchs'!$L$2:$L$101)+SUMIF('Matchs'!$G$2:$G$101,$B16,'Matchs'!$M$2:$M$101))</f>
        <v/>
      </c>
      <c r="L16" s="17">
        <f>IF($B16="","",IFERROR(E16/D16,0))</f>
        <v/>
      </c>
    </row>
    <row r="17">
      <c r="A17" s="11">
        <f>IF('Équipes'!$B$5="","",1+COUNTIFS($K$14:$K$113,"&gt;"&amp;K17)+COUNTIFS($K$14:$K$113,K17,$J$14:$J$113,"&gt;"&amp;J17))</f>
        <v/>
      </c>
      <c r="B17" s="15">
        <f>IF('Équipes'!$B$5="","",'Équipes'!$B$5)</f>
        <v/>
      </c>
      <c r="C17" s="11">
        <f>IF($B17="","",IFERROR(VLOOKUP($B17,'Équipes'!$B$2:$G$101,6,FALSE),""))</f>
        <v/>
      </c>
      <c r="D17" s="11">
        <f>IF($B17="","",COUNTIFS('Matchs'!$F$2:$F$101,$B17,'Matchs'!$J$2:$J$101,"Joué")+COUNTIFS('Matchs'!$G$2:$G$101,$B17,'Matchs'!$J$2:$J$101,"Joué"))</f>
        <v/>
      </c>
      <c r="E17" s="11">
        <f>IF($B17="","",COUNTIFS('Matchs'!$F$2:$F$101,$B17,'Matchs'!$J$2:$J$101,"Joué",'Matchs'!$L$2:$L$101,3)+COUNTIFS('Matchs'!$G$2:$G$101,$B17,'Matchs'!$J$2:$J$101,"Joué",'Matchs'!$M$2:$M$101,3))</f>
        <v/>
      </c>
      <c r="F17" s="11">
        <f>IF($B17="","",COUNTIFS('Matchs'!$F$2:$F$101,$B17,'Matchs'!$J$2:$J$101,"Joué",'Matchs'!$L$2:$L$101,1)+COUNTIFS('Matchs'!$G$2:$G$101,$B17,'Matchs'!$J$2:$J$101,"Joué",'Matchs'!$M$2:$M$101,1))</f>
        <v/>
      </c>
      <c r="G17" s="11">
        <f>IF($B17="","",D17-E17-F17)</f>
        <v/>
      </c>
      <c r="H17" s="11">
        <f>IF($B17="","",SUMPRODUCT(('Matchs'!$F$2:$F$101=$B17)*('Matchs'!$J$2:$J$101="Joué")*'Matchs'!$H$2:$H$101)+SUMPRODUCT(('Matchs'!$G$2:$G$101=$B17)*('Matchs'!$J$2:$J$101="Joué")*'Matchs'!$I$2:$I$101))</f>
        <v/>
      </c>
      <c r="I17" s="11">
        <f>IF($B17="","",SUMPRODUCT(('Matchs'!$F$2:$F$101=$B17)*('Matchs'!$J$2:$J$101="Joué")*'Matchs'!$I$2:$I$101)+SUMPRODUCT(('Matchs'!$G$2:$G$101=$B17)*('Matchs'!$J$2:$J$101="Joué")*'Matchs'!$H$2:$H$101))</f>
        <v/>
      </c>
      <c r="J17" s="11">
        <f>IF($B17="","",H17-I17)</f>
        <v/>
      </c>
      <c r="K17" s="11">
        <f>IF($B17="","",SUMIF('Matchs'!$F$2:$F$101,$B17,'Matchs'!$L$2:$L$101)+SUMIF('Matchs'!$G$2:$G$101,$B17,'Matchs'!$M$2:$M$101))</f>
        <v/>
      </c>
      <c r="L17" s="26">
        <f>IF($B17="","",IFERROR(E17/D17,0))</f>
        <v/>
      </c>
    </row>
    <row r="18">
      <c r="A18" s="9">
        <f>IF('Équipes'!$B$6="","",1+COUNTIFS($K$14:$K$113,"&gt;"&amp;K18)+COUNTIFS($K$14:$K$113,K18,$J$14:$J$113,"&gt;"&amp;J18))</f>
        <v/>
      </c>
      <c r="B18" s="13">
        <f>IF('Équipes'!$B$6="","",'Équipes'!$B$6)</f>
        <v/>
      </c>
      <c r="C18" s="9">
        <f>IF($B18="","",IFERROR(VLOOKUP($B18,'Équipes'!$B$2:$G$101,6,FALSE),""))</f>
        <v/>
      </c>
      <c r="D18" s="9">
        <f>IF($B18="","",COUNTIFS('Matchs'!$F$2:$F$101,$B18,'Matchs'!$J$2:$J$101,"Joué")+COUNTIFS('Matchs'!$G$2:$G$101,$B18,'Matchs'!$J$2:$J$101,"Joué"))</f>
        <v/>
      </c>
      <c r="E18" s="9">
        <f>IF($B18="","",COUNTIFS('Matchs'!$F$2:$F$101,$B18,'Matchs'!$J$2:$J$101,"Joué",'Matchs'!$L$2:$L$101,3)+COUNTIFS('Matchs'!$G$2:$G$101,$B18,'Matchs'!$J$2:$J$101,"Joué",'Matchs'!$M$2:$M$101,3))</f>
        <v/>
      </c>
      <c r="F18" s="9">
        <f>IF($B18="","",COUNTIFS('Matchs'!$F$2:$F$101,$B18,'Matchs'!$J$2:$J$101,"Joué",'Matchs'!$L$2:$L$101,1)+COUNTIFS('Matchs'!$G$2:$G$101,$B18,'Matchs'!$J$2:$J$101,"Joué",'Matchs'!$M$2:$M$101,1))</f>
        <v/>
      </c>
      <c r="G18" s="9">
        <f>IF($B18="","",D18-E18-F18)</f>
        <v/>
      </c>
      <c r="H18" s="9">
        <f>IF($B18="","",SUMPRODUCT(('Matchs'!$F$2:$F$101=$B18)*('Matchs'!$J$2:$J$101="Joué")*'Matchs'!$H$2:$H$101)+SUMPRODUCT(('Matchs'!$G$2:$G$101=$B18)*('Matchs'!$J$2:$J$101="Joué")*'Matchs'!$I$2:$I$101))</f>
        <v/>
      </c>
      <c r="I18" s="9">
        <f>IF($B18="","",SUMPRODUCT(('Matchs'!$F$2:$F$101=$B18)*('Matchs'!$J$2:$J$101="Joué")*'Matchs'!$I$2:$I$101)+SUMPRODUCT(('Matchs'!$G$2:$G$101=$B18)*('Matchs'!$J$2:$J$101="Joué")*'Matchs'!$H$2:$H$101))</f>
        <v/>
      </c>
      <c r="J18" s="9">
        <f>IF($B18="","",H18-I18)</f>
        <v/>
      </c>
      <c r="K18" s="9">
        <f>IF($B18="","",SUMIF('Matchs'!$F$2:$F$101,$B18,'Matchs'!$L$2:$L$101)+SUMIF('Matchs'!$G$2:$G$101,$B18,'Matchs'!$M$2:$M$101))</f>
        <v/>
      </c>
      <c r="L18" s="17">
        <f>IF($B18="","",IFERROR(E18/D18,0))</f>
        <v/>
      </c>
    </row>
    <row r="19">
      <c r="A19" s="11">
        <f>IF('Équipes'!$B$7="","",1+COUNTIFS($K$14:$K$113,"&gt;"&amp;K19)+COUNTIFS($K$14:$K$113,K19,$J$14:$J$113,"&gt;"&amp;J19))</f>
        <v/>
      </c>
      <c r="B19" s="15">
        <f>IF('Équipes'!$B$7="","",'Équipes'!$B$7)</f>
        <v/>
      </c>
      <c r="C19" s="11">
        <f>IF($B19="","",IFERROR(VLOOKUP($B19,'Équipes'!$B$2:$G$101,6,FALSE),""))</f>
        <v/>
      </c>
      <c r="D19" s="11">
        <f>IF($B19="","",COUNTIFS('Matchs'!$F$2:$F$101,$B19,'Matchs'!$J$2:$J$101,"Joué")+COUNTIFS('Matchs'!$G$2:$G$101,$B19,'Matchs'!$J$2:$J$101,"Joué"))</f>
        <v/>
      </c>
      <c r="E19" s="11">
        <f>IF($B19="","",COUNTIFS('Matchs'!$F$2:$F$101,$B19,'Matchs'!$J$2:$J$101,"Joué",'Matchs'!$L$2:$L$101,3)+COUNTIFS('Matchs'!$G$2:$G$101,$B19,'Matchs'!$J$2:$J$101,"Joué",'Matchs'!$M$2:$M$101,3))</f>
        <v/>
      </c>
      <c r="F19" s="11">
        <f>IF($B19="","",COUNTIFS('Matchs'!$F$2:$F$101,$B19,'Matchs'!$J$2:$J$101,"Joué",'Matchs'!$L$2:$L$101,1)+COUNTIFS('Matchs'!$G$2:$G$101,$B19,'Matchs'!$J$2:$J$101,"Joué",'Matchs'!$M$2:$M$101,1))</f>
        <v/>
      </c>
      <c r="G19" s="11">
        <f>IF($B19="","",D19-E19-F19)</f>
        <v/>
      </c>
      <c r="H19" s="11">
        <f>IF($B19="","",SUMPRODUCT(('Matchs'!$F$2:$F$101=$B19)*('Matchs'!$J$2:$J$101="Joué")*'Matchs'!$H$2:$H$101)+SUMPRODUCT(('Matchs'!$G$2:$G$101=$B19)*('Matchs'!$J$2:$J$101="Joué")*'Matchs'!$I$2:$I$101))</f>
        <v/>
      </c>
      <c r="I19" s="11">
        <f>IF($B19="","",SUMPRODUCT(('Matchs'!$F$2:$F$101=$B19)*('Matchs'!$J$2:$J$101="Joué")*'Matchs'!$I$2:$I$101)+SUMPRODUCT(('Matchs'!$G$2:$G$101=$B19)*('Matchs'!$J$2:$J$101="Joué")*'Matchs'!$H$2:$H$101))</f>
        <v/>
      </c>
      <c r="J19" s="11">
        <f>IF($B19="","",H19-I19)</f>
        <v/>
      </c>
      <c r="K19" s="11">
        <f>IF($B19="","",SUMIF('Matchs'!$F$2:$F$101,$B19,'Matchs'!$L$2:$L$101)+SUMIF('Matchs'!$G$2:$G$101,$B19,'Matchs'!$M$2:$M$101))</f>
        <v/>
      </c>
      <c r="L19" s="26">
        <f>IF($B19="","",IFERROR(E19/D19,0))</f>
        <v/>
      </c>
    </row>
    <row r="20">
      <c r="A20" s="9">
        <f>IF('Équipes'!$B$8="","",1+COUNTIFS($K$14:$K$113,"&gt;"&amp;K20)+COUNTIFS($K$14:$K$113,K20,$J$14:$J$113,"&gt;"&amp;J20))</f>
        <v/>
      </c>
      <c r="B20" s="13">
        <f>IF('Équipes'!$B$8="","",'Équipes'!$B$8)</f>
        <v/>
      </c>
      <c r="C20" s="9">
        <f>IF($B20="","",IFERROR(VLOOKUP($B20,'Équipes'!$B$2:$G$101,6,FALSE),""))</f>
        <v/>
      </c>
      <c r="D20" s="9">
        <f>IF($B20="","",COUNTIFS('Matchs'!$F$2:$F$101,$B20,'Matchs'!$J$2:$J$101,"Joué")+COUNTIFS('Matchs'!$G$2:$G$101,$B20,'Matchs'!$J$2:$J$101,"Joué"))</f>
        <v/>
      </c>
      <c r="E20" s="9">
        <f>IF($B20="","",COUNTIFS('Matchs'!$F$2:$F$101,$B20,'Matchs'!$J$2:$J$101,"Joué",'Matchs'!$L$2:$L$101,3)+COUNTIFS('Matchs'!$G$2:$G$101,$B20,'Matchs'!$J$2:$J$101,"Joué",'Matchs'!$M$2:$M$101,3))</f>
        <v/>
      </c>
      <c r="F20" s="9">
        <f>IF($B20="","",COUNTIFS('Matchs'!$F$2:$F$101,$B20,'Matchs'!$J$2:$J$101,"Joué",'Matchs'!$L$2:$L$101,1)+COUNTIFS('Matchs'!$G$2:$G$101,$B20,'Matchs'!$J$2:$J$101,"Joué",'Matchs'!$M$2:$M$101,1))</f>
        <v/>
      </c>
      <c r="G20" s="9">
        <f>IF($B20="","",D20-E20-F20)</f>
        <v/>
      </c>
      <c r="H20" s="9">
        <f>IF($B20="","",SUMPRODUCT(('Matchs'!$F$2:$F$101=$B20)*('Matchs'!$J$2:$J$101="Joué")*'Matchs'!$H$2:$H$101)+SUMPRODUCT(('Matchs'!$G$2:$G$101=$B20)*('Matchs'!$J$2:$J$101="Joué")*'Matchs'!$I$2:$I$101))</f>
        <v/>
      </c>
      <c r="I20" s="9">
        <f>IF($B20="","",SUMPRODUCT(('Matchs'!$F$2:$F$101=$B20)*('Matchs'!$J$2:$J$101="Joué")*'Matchs'!$I$2:$I$101)+SUMPRODUCT(('Matchs'!$G$2:$G$101=$B20)*('Matchs'!$J$2:$J$101="Joué")*'Matchs'!$H$2:$H$101))</f>
        <v/>
      </c>
      <c r="J20" s="9">
        <f>IF($B20="","",H20-I20)</f>
        <v/>
      </c>
      <c r="K20" s="9">
        <f>IF($B20="","",SUMIF('Matchs'!$F$2:$F$101,$B20,'Matchs'!$L$2:$L$101)+SUMIF('Matchs'!$G$2:$G$101,$B20,'Matchs'!$M$2:$M$101))</f>
        <v/>
      </c>
      <c r="L20" s="17">
        <f>IF($B20="","",IFERROR(E20/D20,0))</f>
        <v/>
      </c>
    </row>
    <row r="21">
      <c r="A21" s="11">
        <f>IF('Équipes'!$B$9="","",1+COUNTIFS($K$14:$K$113,"&gt;"&amp;K21)+COUNTIFS($K$14:$K$113,K21,$J$14:$J$113,"&gt;"&amp;J21))</f>
        <v/>
      </c>
      <c r="B21" s="15">
        <f>IF('Équipes'!$B$9="","",'Équipes'!$B$9)</f>
        <v/>
      </c>
      <c r="C21" s="11">
        <f>IF($B21="","",IFERROR(VLOOKUP($B21,'Équipes'!$B$2:$G$101,6,FALSE),""))</f>
        <v/>
      </c>
      <c r="D21" s="11">
        <f>IF($B21="","",COUNTIFS('Matchs'!$F$2:$F$101,$B21,'Matchs'!$J$2:$J$101,"Joué")+COUNTIFS('Matchs'!$G$2:$G$101,$B21,'Matchs'!$J$2:$J$101,"Joué"))</f>
        <v/>
      </c>
      <c r="E21" s="11">
        <f>IF($B21="","",COUNTIFS('Matchs'!$F$2:$F$101,$B21,'Matchs'!$J$2:$J$101,"Joué",'Matchs'!$L$2:$L$101,3)+COUNTIFS('Matchs'!$G$2:$G$101,$B21,'Matchs'!$J$2:$J$101,"Joué",'Matchs'!$M$2:$M$101,3))</f>
        <v/>
      </c>
      <c r="F21" s="11">
        <f>IF($B21="","",COUNTIFS('Matchs'!$F$2:$F$101,$B21,'Matchs'!$J$2:$J$101,"Joué",'Matchs'!$L$2:$L$101,1)+COUNTIFS('Matchs'!$G$2:$G$101,$B21,'Matchs'!$J$2:$J$101,"Joué",'Matchs'!$M$2:$M$101,1))</f>
        <v/>
      </c>
      <c r="G21" s="11">
        <f>IF($B21="","",D21-E21-F21)</f>
        <v/>
      </c>
      <c r="H21" s="11">
        <f>IF($B21="","",SUMPRODUCT(('Matchs'!$F$2:$F$101=$B21)*('Matchs'!$J$2:$J$101="Joué")*'Matchs'!$H$2:$H$101)+SUMPRODUCT(('Matchs'!$G$2:$G$101=$B21)*('Matchs'!$J$2:$J$101="Joué")*'Matchs'!$I$2:$I$101))</f>
        <v/>
      </c>
      <c r="I21" s="11">
        <f>IF($B21="","",SUMPRODUCT(('Matchs'!$F$2:$F$101=$B21)*('Matchs'!$J$2:$J$101="Joué")*'Matchs'!$I$2:$I$101)+SUMPRODUCT(('Matchs'!$G$2:$G$101=$B21)*('Matchs'!$J$2:$J$101="Joué")*'Matchs'!$H$2:$H$101))</f>
        <v/>
      </c>
      <c r="J21" s="11">
        <f>IF($B21="","",H21-I21)</f>
        <v/>
      </c>
      <c r="K21" s="11">
        <f>IF($B21="","",SUMIF('Matchs'!$F$2:$F$101,$B21,'Matchs'!$L$2:$L$101)+SUMIF('Matchs'!$G$2:$G$101,$B21,'Matchs'!$M$2:$M$101))</f>
        <v/>
      </c>
      <c r="L21" s="26">
        <f>IF($B21="","",IFERROR(E21/D21,0))</f>
        <v/>
      </c>
    </row>
    <row r="22">
      <c r="A22" s="9">
        <f>IF('Équipes'!$B$10="","",1+COUNTIFS($K$14:$K$113,"&gt;"&amp;K22)+COUNTIFS($K$14:$K$113,K22,$J$14:$J$113,"&gt;"&amp;J22))</f>
        <v/>
      </c>
      <c r="B22" s="13">
        <f>IF('Équipes'!$B$10="","",'Équipes'!$B$10)</f>
        <v/>
      </c>
      <c r="C22" s="9">
        <f>IF($B22="","",IFERROR(VLOOKUP($B22,'Équipes'!$B$2:$G$101,6,FALSE),""))</f>
        <v/>
      </c>
      <c r="D22" s="9">
        <f>IF($B22="","",COUNTIFS('Matchs'!$F$2:$F$101,$B22,'Matchs'!$J$2:$J$101,"Joué")+COUNTIFS('Matchs'!$G$2:$G$101,$B22,'Matchs'!$J$2:$J$101,"Joué"))</f>
        <v/>
      </c>
      <c r="E22" s="9">
        <f>IF($B22="","",COUNTIFS('Matchs'!$F$2:$F$101,$B22,'Matchs'!$J$2:$J$101,"Joué",'Matchs'!$L$2:$L$101,3)+COUNTIFS('Matchs'!$G$2:$G$101,$B22,'Matchs'!$J$2:$J$101,"Joué",'Matchs'!$M$2:$M$101,3))</f>
        <v/>
      </c>
      <c r="F22" s="9">
        <f>IF($B22="","",COUNTIFS('Matchs'!$F$2:$F$101,$B22,'Matchs'!$J$2:$J$101,"Joué",'Matchs'!$L$2:$L$101,1)+COUNTIFS('Matchs'!$G$2:$G$101,$B22,'Matchs'!$J$2:$J$101,"Joué",'Matchs'!$M$2:$M$101,1))</f>
        <v/>
      </c>
      <c r="G22" s="9">
        <f>IF($B22="","",D22-E22-F22)</f>
        <v/>
      </c>
      <c r="H22" s="9">
        <f>IF($B22="","",SUMPRODUCT(('Matchs'!$F$2:$F$101=$B22)*('Matchs'!$J$2:$J$101="Joué")*'Matchs'!$H$2:$H$101)+SUMPRODUCT(('Matchs'!$G$2:$G$101=$B22)*('Matchs'!$J$2:$J$101="Joué")*'Matchs'!$I$2:$I$101))</f>
        <v/>
      </c>
      <c r="I22" s="9">
        <f>IF($B22="","",SUMPRODUCT(('Matchs'!$F$2:$F$101=$B22)*('Matchs'!$J$2:$J$101="Joué")*'Matchs'!$I$2:$I$101)+SUMPRODUCT(('Matchs'!$G$2:$G$101=$B22)*('Matchs'!$J$2:$J$101="Joué")*'Matchs'!$H$2:$H$101))</f>
        <v/>
      </c>
      <c r="J22" s="9">
        <f>IF($B22="","",H22-I22)</f>
        <v/>
      </c>
      <c r="K22" s="9">
        <f>IF($B22="","",SUMIF('Matchs'!$F$2:$F$101,$B22,'Matchs'!$L$2:$L$101)+SUMIF('Matchs'!$G$2:$G$101,$B22,'Matchs'!$M$2:$M$101))</f>
        <v/>
      </c>
      <c r="L22" s="17">
        <f>IF($B22="","",IFERROR(E22/D22,0))</f>
        <v/>
      </c>
    </row>
    <row r="23">
      <c r="A23" s="11">
        <f>IF('Équipes'!$B$11="","",1+COUNTIFS($K$14:$K$113,"&gt;"&amp;K23)+COUNTIFS($K$14:$K$113,K23,$J$14:$J$113,"&gt;"&amp;J23))</f>
        <v/>
      </c>
      <c r="B23" s="15">
        <f>IF('Équipes'!$B$11="","",'Équipes'!$B$11)</f>
        <v/>
      </c>
      <c r="C23" s="11">
        <f>IF($B23="","",IFERROR(VLOOKUP($B23,'Équipes'!$B$2:$G$101,6,FALSE),""))</f>
        <v/>
      </c>
      <c r="D23" s="11">
        <f>IF($B23="","",COUNTIFS('Matchs'!$F$2:$F$101,$B23,'Matchs'!$J$2:$J$101,"Joué")+COUNTIFS('Matchs'!$G$2:$G$101,$B23,'Matchs'!$J$2:$J$101,"Joué"))</f>
        <v/>
      </c>
      <c r="E23" s="11">
        <f>IF($B23="","",COUNTIFS('Matchs'!$F$2:$F$101,$B23,'Matchs'!$J$2:$J$101,"Joué",'Matchs'!$L$2:$L$101,3)+COUNTIFS('Matchs'!$G$2:$G$101,$B23,'Matchs'!$J$2:$J$101,"Joué",'Matchs'!$M$2:$M$101,3))</f>
        <v/>
      </c>
      <c r="F23" s="11">
        <f>IF($B23="","",COUNTIFS('Matchs'!$F$2:$F$101,$B23,'Matchs'!$J$2:$J$101,"Joué",'Matchs'!$L$2:$L$101,1)+COUNTIFS('Matchs'!$G$2:$G$101,$B23,'Matchs'!$J$2:$J$101,"Joué",'Matchs'!$M$2:$M$101,1))</f>
        <v/>
      </c>
      <c r="G23" s="11">
        <f>IF($B23="","",D23-E23-F23)</f>
        <v/>
      </c>
      <c r="H23" s="11">
        <f>IF($B23="","",SUMPRODUCT(('Matchs'!$F$2:$F$101=$B23)*('Matchs'!$J$2:$J$101="Joué")*'Matchs'!$H$2:$H$101)+SUMPRODUCT(('Matchs'!$G$2:$G$101=$B23)*('Matchs'!$J$2:$J$101="Joué")*'Matchs'!$I$2:$I$101))</f>
        <v/>
      </c>
      <c r="I23" s="11">
        <f>IF($B23="","",SUMPRODUCT(('Matchs'!$F$2:$F$101=$B23)*('Matchs'!$J$2:$J$101="Joué")*'Matchs'!$I$2:$I$101)+SUMPRODUCT(('Matchs'!$G$2:$G$101=$B23)*('Matchs'!$J$2:$J$101="Joué")*'Matchs'!$H$2:$H$101))</f>
        <v/>
      </c>
      <c r="J23" s="11">
        <f>IF($B23="","",H23-I23)</f>
        <v/>
      </c>
      <c r="K23" s="11">
        <f>IF($B23="","",SUMIF('Matchs'!$F$2:$F$101,$B23,'Matchs'!$L$2:$L$101)+SUMIF('Matchs'!$G$2:$G$101,$B23,'Matchs'!$M$2:$M$101))</f>
        <v/>
      </c>
      <c r="L23" s="26">
        <f>IF($B23="","",IFERROR(E23/D23,0))</f>
        <v/>
      </c>
    </row>
    <row r="24">
      <c r="A24" s="9">
        <f>IF('Équipes'!$B$12="","",1+COUNTIFS($K$14:$K$113,"&gt;"&amp;K24)+COUNTIFS($K$14:$K$113,K24,$J$14:$J$113,"&gt;"&amp;J24))</f>
        <v/>
      </c>
      <c r="B24" s="13">
        <f>IF('Équipes'!$B$12="","",'Équipes'!$B$12)</f>
        <v/>
      </c>
      <c r="C24" s="9">
        <f>IF($B24="","",IFERROR(VLOOKUP($B24,'Équipes'!$B$2:$G$101,6,FALSE),""))</f>
        <v/>
      </c>
      <c r="D24" s="9">
        <f>IF($B24="","",COUNTIFS('Matchs'!$F$2:$F$101,$B24,'Matchs'!$J$2:$J$101,"Joué")+COUNTIFS('Matchs'!$G$2:$G$101,$B24,'Matchs'!$J$2:$J$101,"Joué"))</f>
        <v/>
      </c>
      <c r="E24" s="9">
        <f>IF($B24="","",COUNTIFS('Matchs'!$F$2:$F$101,$B24,'Matchs'!$J$2:$J$101,"Joué",'Matchs'!$L$2:$L$101,3)+COUNTIFS('Matchs'!$G$2:$G$101,$B24,'Matchs'!$J$2:$J$101,"Joué",'Matchs'!$M$2:$M$101,3))</f>
        <v/>
      </c>
      <c r="F24" s="9">
        <f>IF($B24="","",COUNTIFS('Matchs'!$F$2:$F$101,$B24,'Matchs'!$J$2:$J$101,"Joué",'Matchs'!$L$2:$L$101,1)+COUNTIFS('Matchs'!$G$2:$G$101,$B24,'Matchs'!$J$2:$J$101,"Joué",'Matchs'!$M$2:$M$101,1))</f>
        <v/>
      </c>
      <c r="G24" s="9">
        <f>IF($B24="","",D24-E24-F24)</f>
        <v/>
      </c>
      <c r="H24" s="9">
        <f>IF($B24="","",SUMPRODUCT(('Matchs'!$F$2:$F$101=$B24)*('Matchs'!$J$2:$J$101="Joué")*'Matchs'!$H$2:$H$101)+SUMPRODUCT(('Matchs'!$G$2:$G$101=$B24)*('Matchs'!$J$2:$J$101="Joué")*'Matchs'!$I$2:$I$101))</f>
        <v/>
      </c>
      <c r="I24" s="9">
        <f>IF($B24="","",SUMPRODUCT(('Matchs'!$F$2:$F$101=$B24)*('Matchs'!$J$2:$J$101="Joué")*'Matchs'!$I$2:$I$101)+SUMPRODUCT(('Matchs'!$G$2:$G$101=$B24)*('Matchs'!$J$2:$J$101="Joué")*'Matchs'!$H$2:$H$101))</f>
        <v/>
      </c>
      <c r="J24" s="9">
        <f>IF($B24="","",H24-I24)</f>
        <v/>
      </c>
      <c r="K24" s="9">
        <f>IF($B24="","",SUMIF('Matchs'!$F$2:$F$101,$B24,'Matchs'!$L$2:$L$101)+SUMIF('Matchs'!$G$2:$G$101,$B24,'Matchs'!$M$2:$M$101))</f>
        <v/>
      </c>
      <c r="L24" s="17">
        <f>IF($B24="","",IFERROR(E24/D24,0))</f>
        <v/>
      </c>
    </row>
    <row r="25">
      <c r="A25" s="11">
        <f>IF('Équipes'!$B$13="","",1+COUNTIFS($K$14:$K$113,"&gt;"&amp;K25)+COUNTIFS($K$14:$K$113,K25,$J$14:$J$113,"&gt;"&amp;J25))</f>
        <v/>
      </c>
      <c r="B25" s="15">
        <f>IF('Équipes'!$B$13="","",'Équipes'!$B$13)</f>
        <v/>
      </c>
      <c r="C25" s="11">
        <f>IF($B25="","",IFERROR(VLOOKUP($B25,'Équipes'!$B$2:$G$101,6,FALSE),""))</f>
        <v/>
      </c>
      <c r="D25" s="11">
        <f>IF($B25="","",COUNTIFS('Matchs'!$F$2:$F$101,$B25,'Matchs'!$J$2:$J$101,"Joué")+COUNTIFS('Matchs'!$G$2:$G$101,$B25,'Matchs'!$J$2:$J$101,"Joué"))</f>
        <v/>
      </c>
      <c r="E25" s="11">
        <f>IF($B25="","",COUNTIFS('Matchs'!$F$2:$F$101,$B25,'Matchs'!$J$2:$J$101,"Joué",'Matchs'!$L$2:$L$101,3)+COUNTIFS('Matchs'!$G$2:$G$101,$B25,'Matchs'!$J$2:$J$101,"Joué",'Matchs'!$M$2:$M$101,3))</f>
        <v/>
      </c>
      <c r="F25" s="11">
        <f>IF($B25="","",COUNTIFS('Matchs'!$F$2:$F$101,$B25,'Matchs'!$J$2:$J$101,"Joué",'Matchs'!$L$2:$L$101,1)+COUNTIFS('Matchs'!$G$2:$G$101,$B25,'Matchs'!$J$2:$J$101,"Joué",'Matchs'!$M$2:$M$101,1))</f>
        <v/>
      </c>
      <c r="G25" s="11">
        <f>IF($B25="","",D25-E25-F25)</f>
        <v/>
      </c>
      <c r="H25" s="11">
        <f>IF($B25="","",SUMPRODUCT(('Matchs'!$F$2:$F$101=$B25)*('Matchs'!$J$2:$J$101="Joué")*'Matchs'!$H$2:$H$101)+SUMPRODUCT(('Matchs'!$G$2:$G$101=$B25)*('Matchs'!$J$2:$J$101="Joué")*'Matchs'!$I$2:$I$101))</f>
        <v/>
      </c>
      <c r="I25" s="11">
        <f>IF($B25="","",SUMPRODUCT(('Matchs'!$F$2:$F$101=$B25)*('Matchs'!$J$2:$J$101="Joué")*'Matchs'!$I$2:$I$101)+SUMPRODUCT(('Matchs'!$G$2:$G$101=$B25)*('Matchs'!$J$2:$J$101="Joué")*'Matchs'!$H$2:$H$101))</f>
        <v/>
      </c>
      <c r="J25" s="11">
        <f>IF($B25="","",H25-I25)</f>
        <v/>
      </c>
      <c r="K25" s="11">
        <f>IF($B25="","",SUMIF('Matchs'!$F$2:$F$101,$B25,'Matchs'!$L$2:$L$101)+SUMIF('Matchs'!$G$2:$G$101,$B25,'Matchs'!$M$2:$M$101))</f>
        <v/>
      </c>
      <c r="L25" s="26">
        <f>IF($B25="","",IFERROR(E25/D25,0))</f>
        <v/>
      </c>
    </row>
    <row r="26">
      <c r="A26" s="9">
        <f>IF('Équipes'!$B$14="","",1+COUNTIFS($K$14:$K$113,"&gt;"&amp;K26)+COUNTIFS($K$14:$K$113,K26,$J$14:$J$113,"&gt;"&amp;J26))</f>
        <v/>
      </c>
      <c r="B26" s="13">
        <f>IF('Équipes'!$B$14="","",'Équipes'!$B$14)</f>
        <v/>
      </c>
      <c r="C26" s="9">
        <f>IF($B26="","",IFERROR(VLOOKUP($B26,'Équipes'!$B$2:$G$101,6,FALSE),""))</f>
        <v/>
      </c>
      <c r="D26" s="9">
        <f>IF($B26="","",COUNTIFS('Matchs'!$F$2:$F$101,$B26,'Matchs'!$J$2:$J$101,"Joué")+COUNTIFS('Matchs'!$G$2:$G$101,$B26,'Matchs'!$J$2:$J$101,"Joué"))</f>
        <v/>
      </c>
      <c r="E26" s="9">
        <f>IF($B26="","",COUNTIFS('Matchs'!$F$2:$F$101,$B26,'Matchs'!$J$2:$J$101,"Joué",'Matchs'!$L$2:$L$101,3)+COUNTIFS('Matchs'!$G$2:$G$101,$B26,'Matchs'!$J$2:$J$101,"Joué",'Matchs'!$M$2:$M$101,3))</f>
        <v/>
      </c>
      <c r="F26" s="9">
        <f>IF($B26="","",COUNTIFS('Matchs'!$F$2:$F$101,$B26,'Matchs'!$J$2:$J$101,"Joué",'Matchs'!$L$2:$L$101,1)+COUNTIFS('Matchs'!$G$2:$G$101,$B26,'Matchs'!$J$2:$J$101,"Joué",'Matchs'!$M$2:$M$101,1))</f>
        <v/>
      </c>
      <c r="G26" s="9">
        <f>IF($B26="","",D26-E26-F26)</f>
        <v/>
      </c>
      <c r="H26" s="9">
        <f>IF($B26="","",SUMPRODUCT(('Matchs'!$F$2:$F$101=$B26)*('Matchs'!$J$2:$J$101="Joué")*'Matchs'!$H$2:$H$101)+SUMPRODUCT(('Matchs'!$G$2:$G$101=$B26)*('Matchs'!$J$2:$J$101="Joué")*'Matchs'!$I$2:$I$101))</f>
        <v/>
      </c>
      <c r="I26" s="9">
        <f>IF($B26="","",SUMPRODUCT(('Matchs'!$F$2:$F$101=$B26)*('Matchs'!$J$2:$J$101="Joué")*'Matchs'!$I$2:$I$101)+SUMPRODUCT(('Matchs'!$G$2:$G$101=$B26)*('Matchs'!$J$2:$J$101="Joué")*'Matchs'!$H$2:$H$101))</f>
        <v/>
      </c>
      <c r="J26" s="9">
        <f>IF($B26="","",H26-I26)</f>
        <v/>
      </c>
      <c r="K26" s="9">
        <f>IF($B26="","",SUMIF('Matchs'!$F$2:$F$101,$B26,'Matchs'!$L$2:$L$101)+SUMIF('Matchs'!$G$2:$G$101,$B26,'Matchs'!$M$2:$M$101))</f>
        <v/>
      </c>
      <c r="L26" s="17">
        <f>IF($B26="","",IFERROR(E26/D26,0))</f>
        <v/>
      </c>
    </row>
    <row r="27">
      <c r="A27" s="11">
        <f>IF('Équipes'!$B$15="","",1+COUNTIFS($K$14:$K$113,"&gt;"&amp;K27)+COUNTIFS($K$14:$K$113,K27,$J$14:$J$113,"&gt;"&amp;J27))</f>
        <v/>
      </c>
      <c r="B27" s="15">
        <f>IF('Équipes'!$B$15="","",'Équipes'!$B$15)</f>
        <v/>
      </c>
      <c r="C27" s="11">
        <f>IF($B27="","",IFERROR(VLOOKUP($B27,'Équipes'!$B$2:$G$101,6,FALSE),""))</f>
        <v/>
      </c>
      <c r="D27" s="11">
        <f>IF($B27="","",COUNTIFS('Matchs'!$F$2:$F$101,$B27,'Matchs'!$J$2:$J$101,"Joué")+COUNTIFS('Matchs'!$G$2:$G$101,$B27,'Matchs'!$J$2:$J$101,"Joué"))</f>
        <v/>
      </c>
      <c r="E27" s="11">
        <f>IF($B27="","",COUNTIFS('Matchs'!$F$2:$F$101,$B27,'Matchs'!$J$2:$J$101,"Joué",'Matchs'!$L$2:$L$101,3)+COUNTIFS('Matchs'!$G$2:$G$101,$B27,'Matchs'!$J$2:$J$101,"Joué",'Matchs'!$M$2:$M$101,3))</f>
        <v/>
      </c>
      <c r="F27" s="11">
        <f>IF($B27="","",COUNTIFS('Matchs'!$F$2:$F$101,$B27,'Matchs'!$J$2:$J$101,"Joué",'Matchs'!$L$2:$L$101,1)+COUNTIFS('Matchs'!$G$2:$G$101,$B27,'Matchs'!$J$2:$J$101,"Joué",'Matchs'!$M$2:$M$101,1))</f>
        <v/>
      </c>
      <c r="G27" s="11">
        <f>IF($B27="","",D27-E27-F27)</f>
        <v/>
      </c>
      <c r="H27" s="11">
        <f>IF($B27="","",SUMPRODUCT(('Matchs'!$F$2:$F$101=$B27)*('Matchs'!$J$2:$J$101="Joué")*'Matchs'!$H$2:$H$101)+SUMPRODUCT(('Matchs'!$G$2:$G$101=$B27)*('Matchs'!$J$2:$J$101="Joué")*'Matchs'!$I$2:$I$101))</f>
        <v/>
      </c>
      <c r="I27" s="11">
        <f>IF($B27="","",SUMPRODUCT(('Matchs'!$F$2:$F$101=$B27)*('Matchs'!$J$2:$J$101="Joué")*'Matchs'!$I$2:$I$101)+SUMPRODUCT(('Matchs'!$G$2:$G$101=$B27)*('Matchs'!$J$2:$J$101="Joué")*'Matchs'!$H$2:$H$101))</f>
        <v/>
      </c>
      <c r="J27" s="11">
        <f>IF($B27="","",H27-I27)</f>
        <v/>
      </c>
      <c r="K27" s="11">
        <f>IF($B27="","",SUMIF('Matchs'!$F$2:$F$101,$B27,'Matchs'!$L$2:$L$101)+SUMIF('Matchs'!$G$2:$G$101,$B27,'Matchs'!$M$2:$M$101))</f>
        <v/>
      </c>
      <c r="L27" s="26">
        <f>IF($B27="","",IFERROR(E27/D27,0))</f>
        <v/>
      </c>
    </row>
    <row r="28">
      <c r="A28" s="9">
        <f>IF('Équipes'!$B$16="","",1+COUNTIFS($K$14:$K$113,"&gt;"&amp;K28)+COUNTIFS($K$14:$K$113,K28,$J$14:$J$113,"&gt;"&amp;J28))</f>
        <v/>
      </c>
      <c r="B28" s="13">
        <f>IF('Équipes'!$B$16="","",'Équipes'!$B$16)</f>
        <v/>
      </c>
      <c r="C28" s="9">
        <f>IF($B28="","",IFERROR(VLOOKUP($B28,'Équipes'!$B$2:$G$101,6,FALSE),""))</f>
        <v/>
      </c>
      <c r="D28" s="9">
        <f>IF($B28="","",COUNTIFS('Matchs'!$F$2:$F$101,$B28,'Matchs'!$J$2:$J$101,"Joué")+COUNTIFS('Matchs'!$G$2:$G$101,$B28,'Matchs'!$J$2:$J$101,"Joué"))</f>
        <v/>
      </c>
      <c r="E28" s="9">
        <f>IF($B28="","",COUNTIFS('Matchs'!$F$2:$F$101,$B28,'Matchs'!$J$2:$J$101,"Joué",'Matchs'!$L$2:$L$101,3)+COUNTIFS('Matchs'!$G$2:$G$101,$B28,'Matchs'!$J$2:$J$101,"Joué",'Matchs'!$M$2:$M$101,3))</f>
        <v/>
      </c>
      <c r="F28" s="9">
        <f>IF($B28="","",COUNTIFS('Matchs'!$F$2:$F$101,$B28,'Matchs'!$J$2:$J$101,"Joué",'Matchs'!$L$2:$L$101,1)+COUNTIFS('Matchs'!$G$2:$G$101,$B28,'Matchs'!$J$2:$J$101,"Joué",'Matchs'!$M$2:$M$101,1))</f>
        <v/>
      </c>
      <c r="G28" s="9">
        <f>IF($B28="","",D28-E28-F28)</f>
        <v/>
      </c>
      <c r="H28" s="9">
        <f>IF($B28="","",SUMPRODUCT(('Matchs'!$F$2:$F$101=$B28)*('Matchs'!$J$2:$J$101="Joué")*'Matchs'!$H$2:$H$101)+SUMPRODUCT(('Matchs'!$G$2:$G$101=$B28)*('Matchs'!$J$2:$J$101="Joué")*'Matchs'!$I$2:$I$101))</f>
        <v/>
      </c>
      <c r="I28" s="9">
        <f>IF($B28="","",SUMPRODUCT(('Matchs'!$F$2:$F$101=$B28)*('Matchs'!$J$2:$J$101="Joué")*'Matchs'!$I$2:$I$101)+SUMPRODUCT(('Matchs'!$G$2:$G$101=$B28)*('Matchs'!$J$2:$J$101="Joué")*'Matchs'!$H$2:$H$101))</f>
        <v/>
      </c>
      <c r="J28" s="9">
        <f>IF($B28="","",H28-I28)</f>
        <v/>
      </c>
      <c r="K28" s="9">
        <f>IF($B28="","",SUMIF('Matchs'!$F$2:$F$101,$B28,'Matchs'!$L$2:$L$101)+SUMIF('Matchs'!$G$2:$G$101,$B28,'Matchs'!$M$2:$M$101))</f>
        <v/>
      </c>
      <c r="L28" s="17">
        <f>IF($B28="","",IFERROR(E28/D28,0))</f>
        <v/>
      </c>
    </row>
    <row r="29">
      <c r="A29" s="11">
        <f>IF('Équipes'!$B$17="","",1+COUNTIFS($K$14:$K$113,"&gt;"&amp;K29)+COUNTIFS($K$14:$K$113,K29,$J$14:$J$113,"&gt;"&amp;J29))</f>
        <v/>
      </c>
      <c r="B29" s="15">
        <f>IF('Équipes'!$B$17="","",'Équipes'!$B$17)</f>
        <v/>
      </c>
      <c r="C29" s="11">
        <f>IF($B29="","",IFERROR(VLOOKUP($B29,'Équipes'!$B$2:$G$101,6,FALSE),""))</f>
        <v/>
      </c>
      <c r="D29" s="11">
        <f>IF($B29="","",COUNTIFS('Matchs'!$F$2:$F$101,$B29,'Matchs'!$J$2:$J$101,"Joué")+COUNTIFS('Matchs'!$G$2:$G$101,$B29,'Matchs'!$J$2:$J$101,"Joué"))</f>
        <v/>
      </c>
      <c r="E29" s="11">
        <f>IF($B29="","",COUNTIFS('Matchs'!$F$2:$F$101,$B29,'Matchs'!$J$2:$J$101,"Joué",'Matchs'!$L$2:$L$101,3)+COUNTIFS('Matchs'!$G$2:$G$101,$B29,'Matchs'!$J$2:$J$101,"Joué",'Matchs'!$M$2:$M$101,3))</f>
        <v/>
      </c>
      <c r="F29" s="11">
        <f>IF($B29="","",COUNTIFS('Matchs'!$F$2:$F$101,$B29,'Matchs'!$J$2:$J$101,"Joué",'Matchs'!$L$2:$L$101,1)+COUNTIFS('Matchs'!$G$2:$G$101,$B29,'Matchs'!$J$2:$J$101,"Joué",'Matchs'!$M$2:$M$101,1))</f>
        <v/>
      </c>
      <c r="G29" s="11">
        <f>IF($B29="","",D29-E29-F29)</f>
        <v/>
      </c>
      <c r="H29" s="11">
        <f>IF($B29="","",SUMPRODUCT(('Matchs'!$F$2:$F$101=$B29)*('Matchs'!$J$2:$J$101="Joué")*'Matchs'!$H$2:$H$101)+SUMPRODUCT(('Matchs'!$G$2:$G$101=$B29)*('Matchs'!$J$2:$J$101="Joué")*'Matchs'!$I$2:$I$101))</f>
        <v/>
      </c>
      <c r="I29" s="11">
        <f>IF($B29="","",SUMPRODUCT(('Matchs'!$F$2:$F$101=$B29)*('Matchs'!$J$2:$J$101="Joué")*'Matchs'!$I$2:$I$101)+SUMPRODUCT(('Matchs'!$G$2:$G$101=$B29)*('Matchs'!$J$2:$J$101="Joué")*'Matchs'!$H$2:$H$101))</f>
        <v/>
      </c>
      <c r="J29" s="11">
        <f>IF($B29="","",H29-I29)</f>
        <v/>
      </c>
      <c r="K29" s="11">
        <f>IF($B29="","",SUMIF('Matchs'!$F$2:$F$101,$B29,'Matchs'!$L$2:$L$101)+SUMIF('Matchs'!$G$2:$G$101,$B29,'Matchs'!$M$2:$M$101))</f>
        <v/>
      </c>
      <c r="L29" s="26">
        <f>IF($B29="","",IFERROR(E29/D29,0))</f>
        <v/>
      </c>
    </row>
    <row r="30">
      <c r="A30" s="9">
        <f>IF('Équipes'!$B$18="","",1+COUNTIFS($K$14:$K$113,"&gt;"&amp;K30)+COUNTIFS($K$14:$K$113,K30,$J$14:$J$113,"&gt;"&amp;J30))</f>
        <v/>
      </c>
      <c r="B30" s="13">
        <f>IF('Équipes'!$B$18="","",'Équipes'!$B$18)</f>
        <v/>
      </c>
      <c r="C30" s="9">
        <f>IF($B30="","",IFERROR(VLOOKUP($B30,'Équipes'!$B$2:$G$101,6,FALSE),""))</f>
        <v/>
      </c>
      <c r="D30" s="9">
        <f>IF($B30="","",COUNTIFS('Matchs'!$F$2:$F$101,$B30,'Matchs'!$J$2:$J$101,"Joué")+COUNTIFS('Matchs'!$G$2:$G$101,$B30,'Matchs'!$J$2:$J$101,"Joué"))</f>
        <v/>
      </c>
      <c r="E30" s="9">
        <f>IF($B30="","",COUNTIFS('Matchs'!$F$2:$F$101,$B30,'Matchs'!$J$2:$J$101,"Joué",'Matchs'!$L$2:$L$101,3)+COUNTIFS('Matchs'!$G$2:$G$101,$B30,'Matchs'!$J$2:$J$101,"Joué",'Matchs'!$M$2:$M$101,3))</f>
        <v/>
      </c>
      <c r="F30" s="9">
        <f>IF($B30="","",COUNTIFS('Matchs'!$F$2:$F$101,$B30,'Matchs'!$J$2:$J$101,"Joué",'Matchs'!$L$2:$L$101,1)+COUNTIFS('Matchs'!$G$2:$G$101,$B30,'Matchs'!$J$2:$J$101,"Joué",'Matchs'!$M$2:$M$101,1))</f>
        <v/>
      </c>
      <c r="G30" s="9">
        <f>IF($B30="","",D30-E30-F30)</f>
        <v/>
      </c>
      <c r="H30" s="9">
        <f>IF($B30="","",SUMPRODUCT(('Matchs'!$F$2:$F$101=$B30)*('Matchs'!$J$2:$J$101="Joué")*'Matchs'!$H$2:$H$101)+SUMPRODUCT(('Matchs'!$G$2:$G$101=$B30)*('Matchs'!$J$2:$J$101="Joué")*'Matchs'!$I$2:$I$101))</f>
        <v/>
      </c>
      <c r="I30" s="9">
        <f>IF($B30="","",SUMPRODUCT(('Matchs'!$F$2:$F$101=$B30)*('Matchs'!$J$2:$J$101="Joué")*'Matchs'!$I$2:$I$101)+SUMPRODUCT(('Matchs'!$G$2:$G$101=$B30)*('Matchs'!$J$2:$J$101="Joué")*'Matchs'!$H$2:$H$101))</f>
        <v/>
      </c>
      <c r="J30" s="9">
        <f>IF($B30="","",H30-I30)</f>
        <v/>
      </c>
      <c r="K30" s="9">
        <f>IF($B30="","",SUMIF('Matchs'!$F$2:$F$101,$B30,'Matchs'!$L$2:$L$101)+SUMIF('Matchs'!$G$2:$G$101,$B30,'Matchs'!$M$2:$M$101))</f>
        <v/>
      </c>
      <c r="L30" s="17">
        <f>IF($B30="","",IFERROR(E30/D30,0))</f>
        <v/>
      </c>
    </row>
    <row r="31">
      <c r="A31" s="11">
        <f>IF('Équipes'!$B$19="","",1+COUNTIFS($K$14:$K$113,"&gt;"&amp;K31)+COUNTIFS($K$14:$K$113,K31,$J$14:$J$113,"&gt;"&amp;J31))</f>
        <v/>
      </c>
      <c r="B31" s="15">
        <f>IF('Équipes'!$B$19="","",'Équipes'!$B$19)</f>
        <v/>
      </c>
      <c r="C31" s="11">
        <f>IF($B31="","",IFERROR(VLOOKUP($B31,'Équipes'!$B$2:$G$101,6,FALSE),""))</f>
        <v/>
      </c>
      <c r="D31" s="11">
        <f>IF($B31="","",COUNTIFS('Matchs'!$F$2:$F$101,$B31,'Matchs'!$J$2:$J$101,"Joué")+COUNTIFS('Matchs'!$G$2:$G$101,$B31,'Matchs'!$J$2:$J$101,"Joué"))</f>
        <v/>
      </c>
      <c r="E31" s="11">
        <f>IF($B31="","",COUNTIFS('Matchs'!$F$2:$F$101,$B31,'Matchs'!$J$2:$J$101,"Joué",'Matchs'!$L$2:$L$101,3)+COUNTIFS('Matchs'!$G$2:$G$101,$B31,'Matchs'!$J$2:$J$101,"Joué",'Matchs'!$M$2:$M$101,3))</f>
        <v/>
      </c>
      <c r="F31" s="11">
        <f>IF($B31="","",COUNTIFS('Matchs'!$F$2:$F$101,$B31,'Matchs'!$J$2:$J$101,"Joué",'Matchs'!$L$2:$L$101,1)+COUNTIFS('Matchs'!$G$2:$G$101,$B31,'Matchs'!$J$2:$J$101,"Joué",'Matchs'!$M$2:$M$101,1))</f>
        <v/>
      </c>
      <c r="G31" s="11">
        <f>IF($B31="","",D31-E31-F31)</f>
        <v/>
      </c>
      <c r="H31" s="11">
        <f>IF($B31="","",SUMPRODUCT(('Matchs'!$F$2:$F$101=$B31)*('Matchs'!$J$2:$J$101="Joué")*'Matchs'!$H$2:$H$101)+SUMPRODUCT(('Matchs'!$G$2:$G$101=$B31)*('Matchs'!$J$2:$J$101="Joué")*'Matchs'!$I$2:$I$101))</f>
        <v/>
      </c>
      <c r="I31" s="11">
        <f>IF($B31="","",SUMPRODUCT(('Matchs'!$F$2:$F$101=$B31)*('Matchs'!$J$2:$J$101="Joué")*'Matchs'!$I$2:$I$101)+SUMPRODUCT(('Matchs'!$G$2:$G$101=$B31)*('Matchs'!$J$2:$J$101="Joué")*'Matchs'!$H$2:$H$101))</f>
        <v/>
      </c>
      <c r="J31" s="11">
        <f>IF($B31="","",H31-I31)</f>
        <v/>
      </c>
      <c r="K31" s="11">
        <f>IF($B31="","",SUMIF('Matchs'!$F$2:$F$101,$B31,'Matchs'!$L$2:$L$101)+SUMIF('Matchs'!$G$2:$G$101,$B31,'Matchs'!$M$2:$M$101))</f>
        <v/>
      </c>
      <c r="L31" s="26">
        <f>IF($B31="","",IFERROR(E31/D31,0))</f>
        <v/>
      </c>
    </row>
    <row r="32">
      <c r="A32" s="9">
        <f>IF('Équipes'!$B$20="","",1+COUNTIFS($K$14:$K$113,"&gt;"&amp;K32)+COUNTIFS($K$14:$K$113,K32,$J$14:$J$113,"&gt;"&amp;J32))</f>
        <v/>
      </c>
      <c r="B32" s="13">
        <f>IF('Équipes'!$B$20="","",'Équipes'!$B$20)</f>
        <v/>
      </c>
      <c r="C32" s="9">
        <f>IF($B32="","",IFERROR(VLOOKUP($B32,'Équipes'!$B$2:$G$101,6,FALSE),""))</f>
        <v/>
      </c>
      <c r="D32" s="9">
        <f>IF($B32="","",COUNTIFS('Matchs'!$F$2:$F$101,$B32,'Matchs'!$J$2:$J$101,"Joué")+COUNTIFS('Matchs'!$G$2:$G$101,$B32,'Matchs'!$J$2:$J$101,"Joué"))</f>
        <v/>
      </c>
      <c r="E32" s="9">
        <f>IF($B32="","",COUNTIFS('Matchs'!$F$2:$F$101,$B32,'Matchs'!$J$2:$J$101,"Joué",'Matchs'!$L$2:$L$101,3)+COUNTIFS('Matchs'!$G$2:$G$101,$B32,'Matchs'!$J$2:$J$101,"Joué",'Matchs'!$M$2:$M$101,3))</f>
        <v/>
      </c>
      <c r="F32" s="9">
        <f>IF($B32="","",COUNTIFS('Matchs'!$F$2:$F$101,$B32,'Matchs'!$J$2:$J$101,"Joué",'Matchs'!$L$2:$L$101,1)+COUNTIFS('Matchs'!$G$2:$G$101,$B32,'Matchs'!$J$2:$J$101,"Joué",'Matchs'!$M$2:$M$101,1))</f>
        <v/>
      </c>
      <c r="G32" s="9">
        <f>IF($B32="","",D32-E32-F32)</f>
        <v/>
      </c>
      <c r="H32" s="9">
        <f>IF($B32="","",SUMPRODUCT(('Matchs'!$F$2:$F$101=$B32)*('Matchs'!$J$2:$J$101="Joué")*'Matchs'!$H$2:$H$101)+SUMPRODUCT(('Matchs'!$G$2:$G$101=$B32)*('Matchs'!$J$2:$J$101="Joué")*'Matchs'!$I$2:$I$101))</f>
        <v/>
      </c>
      <c r="I32" s="9">
        <f>IF($B32="","",SUMPRODUCT(('Matchs'!$F$2:$F$101=$B32)*('Matchs'!$J$2:$J$101="Joué")*'Matchs'!$I$2:$I$101)+SUMPRODUCT(('Matchs'!$G$2:$G$101=$B32)*('Matchs'!$J$2:$J$101="Joué")*'Matchs'!$H$2:$H$101))</f>
        <v/>
      </c>
      <c r="J32" s="9">
        <f>IF($B32="","",H32-I32)</f>
        <v/>
      </c>
      <c r="K32" s="9">
        <f>IF($B32="","",SUMIF('Matchs'!$F$2:$F$101,$B32,'Matchs'!$L$2:$L$101)+SUMIF('Matchs'!$G$2:$G$101,$B32,'Matchs'!$M$2:$M$101))</f>
        <v/>
      </c>
      <c r="L32" s="17">
        <f>IF($B32="","",IFERROR(E32/D32,0))</f>
        <v/>
      </c>
    </row>
    <row r="33">
      <c r="A33" s="11">
        <f>IF('Équipes'!$B$21="","",1+COUNTIFS($K$14:$K$113,"&gt;"&amp;K33)+COUNTIFS($K$14:$K$113,K33,$J$14:$J$113,"&gt;"&amp;J33))</f>
        <v/>
      </c>
      <c r="B33" s="15">
        <f>IF('Équipes'!$B$21="","",'Équipes'!$B$21)</f>
        <v/>
      </c>
      <c r="C33" s="11">
        <f>IF($B33="","",IFERROR(VLOOKUP($B33,'Équipes'!$B$2:$G$101,6,FALSE),""))</f>
        <v/>
      </c>
      <c r="D33" s="11">
        <f>IF($B33="","",COUNTIFS('Matchs'!$F$2:$F$101,$B33,'Matchs'!$J$2:$J$101,"Joué")+COUNTIFS('Matchs'!$G$2:$G$101,$B33,'Matchs'!$J$2:$J$101,"Joué"))</f>
        <v/>
      </c>
      <c r="E33" s="11">
        <f>IF($B33="","",COUNTIFS('Matchs'!$F$2:$F$101,$B33,'Matchs'!$J$2:$J$101,"Joué",'Matchs'!$L$2:$L$101,3)+COUNTIFS('Matchs'!$G$2:$G$101,$B33,'Matchs'!$J$2:$J$101,"Joué",'Matchs'!$M$2:$M$101,3))</f>
        <v/>
      </c>
      <c r="F33" s="11">
        <f>IF($B33="","",COUNTIFS('Matchs'!$F$2:$F$101,$B33,'Matchs'!$J$2:$J$101,"Joué",'Matchs'!$L$2:$L$101,1)+COUNTIFS('Matchs'!$G$2:$G$101,$B33,'Matchs'!$J$2:$J$101,"Joué",'Matchs'!$M$2:$M$101,1))</f>
        <v/>
      </c>
      <c r="G33" s="11">
        <f>IF($B33="","",D33-E33-F33)</f>
        <v/>
      </c>
      <c r="H33" s="11">
        <f>IF($B33="","",SUMPRODUCT(('Matchs'!$F$2:$F$101=$B33)*('Matchs'!$J$2:$J$101="Joué")*'Matchs'!$H$2:$H$101)+SUMPRODUCT(('Matchs'!$G$2:$G$101=$B33)*('Matchs'!$J$2:$J$101="Joué")*'Matchs'!$I$2:$I$101))</f>
        <v/>
      </c>
      <c r="I33" s="11">
        <f>IF($B33="","",SUMPRODUCT(('Matchs'!$F$2:$F$101=$B33)*('Matchs'!$J$2:$J$101="Joué")*'Matchs'!$I$2:$I$101)+SUMPRODUCT(('Matchs'!$G$2:$G$101=$B33)*('Matchs'!$J$2:$J$101="Joué")*'Matchs'!$H$2:$H$101))</f>
        <v/>
      </c>
      <c r="J33" s="11">
        <f>IF($B33="","",H33-I33)</f>
        <v/>
      </c>
      <c r="K33" s="11">
        <f>IF($B33="","",SUMIF('Matchs'!$F$2:$F$101,$B33,'Matchs'!$L$2:$L$101)+SUMIF('Matchs'!$G$2:$G$101,$B33,'Matchs'!$M$2:$M$101))</f>
        <v/>
      </c>
      <c r="L33" s="26">
        <f>IF($B33="","",IFERROR(E33/D33,0))</f>
        <v/>
      </c>
    </row>
    <row r="34">
      <c r="A34" s="9">
        <f>IF('Équipes'!$B$22="","",1+COUNTIFS($K$14:$K$113,"&gt;"&amp;K34)+COUNTIFS($K$14:$K$113,K34,$J$14:$J$113,"&gt;"&amp;J34))</f>
        <v/>
      </c>
      <c r="B34" s="13">
        <f>IF('Équipes'!$B$22="","",'Équipes'!$B$22)</f>
        <v/>
      </c>
      <c r="C34" s="9">
        <f>IF($B34="","",IFERROR(VLOOKUP($B34,'Équipes'!$B$2:$G$101,6,FALSE),""))</f>
        <v/>
      </c>
      <c r="D34" s="9">
        <f>IF($B34="","",COUNTIFS('Matchs'!$F$2:$F$101,$B34,'Matchs'!$J$2:$J$101,"Joué")+COUNTIFS('Matchs'!$G$2:$G$101,$B34,'Matchs'!$J$2:$J$101,"Joué"))</f>
        <v/>
      </c>
      <c r="E34" s="9">
        <f>IF($B34="","",COUNTIFS('Matchs'!$F$2:$F$101,$B34,'Matchs'!$J$2:$J$101,"Joué",'Matchs'!$L$2:$L$101,3)+COUNTIFS('Matchs'!$G$2:$G$101,$B34,'Matchs'!$J$2:$J$101,"Joué",'Matchs'!$M$2:$M$101,3))</f>
        <v/>
      </c>
      <c r="F34" s="9">
        <f>IF($B34="","",COUNTIFS('Matchs'!$F$2:$F$101,$B34,'Matchs'!$J$2:$J$101,"Joué",'Matchs'!$L$2:$L$101,1)+COUNTIFS('Matchs'!$G$2:$G$101,$B34,'Matchs'!$J$2:$J$101,"Joué",'Matchs'!$M$2:$M$101,1))</f>
        <v/>
      </c>
      <c r="G34" s="9">
        <f>IF($B34="","",D34-E34-F34)</f>
        <v/>
      </c>
      <c r="H34" s="9">
        <f>IF($B34="","",SUMPRODUCT(('Matchs'!$F$2:$F$101=$B34)*('Matchs'!$J$2:$J$101="Joué")*'Matchs'!$H$2:$H$101)+SUMPRODUCT(('Matchs'!$G$2:$G$101=$B34)*('Matchs'!$J$2:$J$101="Joué")*'Matchs'!$I$2:$I$101))</f>
        <v/>
      </c>
      <c r="I34" s="9">
        <f>IF($B34="","",SUMPRODUCT(('Matchs'!$F$2:$F$101=$B34)*('Matchs'!$J$2:$J$101="Joué")*'Matchs'!$I$2:$I$101)+SUMPRODUCT(('Matchs'!$G$2:$G$101=$B34)*('Matchs'!$J$2:$J$101="Joué")*'Matchs'!$H$2:$H$101))</f>
        <v/>
      </c>
      <c r="J34" s="9">
        <f>IF($B34="","",H34-I34)</f>
        <v/>
      </c>
      <c r="K34" s="9">
        <f>IF($B34="","",SUMIF('Matchs'!$F$2:$F$101,$B34,'Matchs'!$L$2:$L$101)+SUMIF('Matchs'!$G$2:$G$101,$B34,'Matchs'!$M$2:$M$101))</f>
        <v/>
      </c>
      <c r="L34" s="17">
        <f>IF($B34="","",IFERROR(E34/D34,0))</f>
        <v/>
      </c>
    </row>
    <row r="35">
      <c r="A35" s="11">
        <f>IF('Équipes'!$B$23="","",1+COUNTIFS($K$14:$K$113,"&gt;"&amp;K35)+COUNTIFS($K$14:$K$113,K35,$J$14:$J$113,"&gt;"&amp;J35))</f>
        <v/>
      </c>
      <c r="B35" s="15">
        <f>IF('Équipes'!$B$23="","",'Équipes'!$B$23)</f>
        <v/>
      </c>
      <c r="C35" s="11">
        <f>IF($B35="","",IFERROR(VLOOKUP($B35,'Équipes'!$B$2:$G$101,6,FALSE),""))</f>
        <v/>
      </c>
      <c r="D35" s="11">
        <f>IF($B35="","",COUNTIFS('Matchs'!$F$2:$F$101,$B35,'Matchs'!$J$2:$J$101,"Joué")+COUNTIFS('Matchs'!$G$2:$G$101,$B35,'Matchs'!$J$2:$J$101,"Joué"))</f>
        <v/>
      </c>
      <c r="E35" s="11">
        <f>IF($B35="","",COUNTIFS('Matchs'!$F$2:$F$101,$B35,'Matchs'!$J$2:$J$101,"Joué",'Matchs'!$L$2:$L$101,3)+COUNTIFS('Matchs'!$G$2:$G$101,$B35,'Matchs'!$J$2:$J$101,"Joué",'Matchs'!$M$2:$M$101,3))</f>
        <v/>
      </c>
      <c r="F35" s="11">
        <f>IF($B35="","",COUNTIFS('Matchs'!$F$2:$F$101,$B35,'Matchs'!$J$2:$J$101,"Joué",'Matchs'!$L$2:$L$101,1)+COUNTIFS('Matchs'!$G$2:$G$101,$B35,'Matchs'!$J$2:$J$101,"Joué",'Matchs'!$M$2:$M$101,1))</f>
        <v/>
      </c>
      <c r="G35" s="11">
        <f>IF($B35="","",D35-E35-F35)</f>
        <v/>
      </c>
      <c r="H35" s="11">
        <f>IF($B35="","",SUMPRODUCT(('Matchs'!$F$2:$F$101=$B35)*('Matchs'!$J$2:$J$101="Joué")*'Matchs'!$H$2:$H$101)+SUMPRODUCT(('Matchs'!$G$2:$G$101=$B35)*('Matchs'!$J$2:$J$101="Joué")*'Matchs'!$I$2:$I$101))</f>
        <v/>
      </c>
      <c r="I35" s="11">
        <f>IF($B35="","",SUMPRODUCT(('Matchs'!$F$2:$F$101=$B35)*('Matchs'!$J$2:$J$101="Joué")*'Matchs'!$I$2:$I$101)+SUMPRODUCT(('Matchs'!$G$2:$G$101=$B35)*('Matchs'!$J$2:$J$101="Joué")*'Matchs'!$H$2:$H$101))</f>
        <v/>
      </c>
      <c r="J35" s="11">
        <f>IF($B35="","",H35-I35)</f>
        <v/>
      </c>
      <c r="K35" s="11">
        <f>IF($B35="","",SUMIF('Matchs'!$F$2:$F$101,$B35,'Matchs'!$L$2:$L$101)+SUMIF('Matchs'!$G$2:$G$101,$B35,'Matchs'!$M$2:$M$101))</f>
        <v/>
      </c>
      <c r="L35" s="26">
        <f>IF($B35="","",IFERROR(E35/D35,0))</f>
        <v/>
      </c>
    </row>
    <row r="36">
      <c r="A36" s="9">
        <f>IF('Équipes'!$B$24="","",1+COUNTIFS($K$14:$K$113,"&gt;"&amp;K36)+COUNTIFS($K$14:$K$113,K36,$J$14:$J$113,"&gt;"&amp;J36))</f>
        <v/>
      </c>
      <c r="B36" s="13">
        <f>IF('Équipes'!$B$24="","",'Équipes'!$B$24)</f>
        <v/>
      </c>
      <c r="C36" s="9">
        <f>IF($B36="","",IFERROR(VLOOKUP($B36,'Équipes'!$B$2:$G$101,6,FALSE),""))</f>
        <v/>
      </c>
      <c r="D36" s="9">
        <f>IF($B36="","",COUNTIFS('Matchs'!$F$2:$F$101,$B36,'Matchs'!$J$2:$J$101,"Joué")+COUNTIFS('Matchs'!$G$2:$G$101,$B36,'Matchs'!$J$2:$J$101,"Joué"))</f>
        <v/>
      </c>
      <c r="E36" s="9">
        <f>IF($B36="","",COUNTIFS('Matchs'!$F$2:$F$101,$B36,'Matchs'!$J$2:$J$101,"Joué",'Matchs'!$L$2:$L$101,3)+COUNTIFS('Matchs'!$G$2:$G$101,$B36,'Matchs'!$J$2:$J$101,"Joué",'Matchs'!$M$2:$M$101,3))</f>
        <v/>
      </c>
      <c r="F36" s="9">
        <f>IF($B36="","",COUNTIFS('Matchs'!$F$2:$F$101,$B36,'Matchs'!$J$2:$J$101,"Joué",'Matchs'!$L$2:$L$101,1)+COUNTIFS('Matchs'!$G$2:$G$101,$B36,'Matchs'!$J$2:$J$101,"Joué",'Matchs'!$M$2:$M$101,1))</f>
        <v/>
      </c>
      <c r="G36" s="9">
        <f>IF($B36="","",D36-E36-F36)</f>
        <v/>
      </c>
      <c r="H36" s="9">
        <f>IF($B36="","",SUMPRODUCT(('Matchs'!$F$2:$F$101=$B36)*('Matchs'!$J$2:$J$101="Joué")*'Matchs'!$H$2:$H$101)+SUMPRODUCT(('Matchs'!$G$2:$G$101=$B36)*('Matchs'!$J$2:$J$101="Joué")*'Matchs'!$I$2:$I$101))</f>
        <v/>
      </c>
      <c r="I36" s="9">
        <f>IF($B36="","",SUMPRODUCT(('Matchs'!$F$2:$F$101=$B36)*('Matchs'!$J$2:$J$101="Joué")*'Matchs'!$I$2:$I$101)+SUMPRODUCT(('Matchs'!$G$2:$G$101=$B36)*('Matchs'!$J$2:$J$101="Joué")*'Matchs'!$H$2:$H$101))</f>
        <v/>
      </c>
      <c r="J36" s="9">
        <f>IF($B36="","",H36-I36)</f>
        <v/>
      </c>
      <c r="K36" s="9">
        <f>IF($B36="","",SUMIF('Matchs'!$F$2:$F$101,$B36,'Matchs'!$L$2:$L$101)+SUMIF('Matchs'!$G$2:$G$101,$B36,'Matchs'!$M$2:$M$101))</f>
        <v/>
      </c>
      <c r="L36" s="17">
        <f>IF($B36="","",IFERROR(E36/D36,0))</f>
        <v/>
      </c>
    </row>
    <row r="37">
      <c r="A37" s="11">
        <f>IF('Équipes'!$B$25="","",1+COUNTIFS($K$14:$K$113,"&gt;"&amp;K37)+COUNTIFS($K$14:$K$113,K37,$J$14:$J$113,"&gt;"&amp;J37))</f>
        <v/>
      </c>
      <c r="B37" s="15">
        <f>IF('Équipes'!$B$25="","",'Équipes'!$B$25)</f>
        <v/>
      </c>
      <c r="C37" s="11">
        <f>IF($B37="","",IFERROR(VLOOKUP($B37,'Équipes'!$B$2:$G$101,6,FALSE),""))</f>
        <v/>
      </c>
      <c r="D37" s="11">
        <f>IF($B37="","",COUNTIFS('Matchs'!$F$2:$F$101,$B37,'Matchs'!$J$2:$J$101,"Joué")+COUNTIFS('Matchs'!$G$2:$G$101,$B37,'Matchs'!$J$2:$J$101,"Joué"))</f>
        <v/>
      </c>
      <c r="E37" s="11">
        <f>IF($B37="","",COUNTIFS('Matchs'!$F$2:$F$101,$B37,'Matchs'!$J$2:$J$101,"Joué",'Matchs'!$L$2:$L$101,3)+COUNTIFS('Matchs'!$G$2:$G$101,$B37,'Matchs'!$J$2:$J$101,"Joué",'Matchs'!$M$2:$M$101,3))</f>
        <v/>
      </c>
      <c r="F37" s="11">
        <f>IF($B37="","",COUNTIFS('Matchs'!$F$2:$F$101,$B37,'Matchs'!$J$2:$J$101,"Joué",'Matchs'!$L$2:$L$101,1)+COUNTIFS('Matchs'!$G$2:$G$101,$B37,'Matchs'!$J$2:$J$101,"Joué",'Matchs'!$M$2:$M$101,1))</f>
        <v/>
      </c>
      <c r="G37" s="11">
        <f>IF($B37="","",D37-E37-F37)</f>
        <v/>
      </c>
      <c r="H37" s="11">
        <f>IF($B37="","",SUMPRODUCT(('Matchs'!$F$2:$F$101=$B37)*('Matchs'!$J$2:$J$101="Joué")*'Matchs'!$H$2:$H$101)+SUMPRODUCT(('Matchs'!$G$2:$G$101=$B37)*('Matchs'!$J$2:$J$101="Joué")*'Matchs'!$I$2:$I$101))</f>
        <v/>
      </c>
      <c r="I37" s="11">
        <f>IF($B37="","",SUMPRODUCT(('Matchs'!$F$2:$F$101=$B37)*('Matchs'!$J$2:$J$101="Joué")*'Matchs'!$I$2:$I$101)+SUMPRODUCT(('Matchs'!$G$2:$G$101=$B37)*('Matchs'!$J$2:$J$101="Joué")*'Matchs'!$H$2:$H$101))</f>
        <v/>
      </c>
      <c r="J37" s="11">
        <f>IF($B37="","",H37-I37)</f>
        <v/>
      </c>
      <c r="K37" s="11">
        <f>IF($B37="","",SUMIF('Matchs'!$F$2:$F$101,$B37,'Matchs'!$L$2:$L$101)+SUMIF('Matchs'!$G$2:$G$101,$B37,'Matchs'!$M$2:$M$101))</f>
        <v/>
      </c>
      <c r="L37" s="26">
        <f>IF($B37="","",IFERROR(E37/D37,0))</f>
        <v/>
      </c>
    </row>
    <row r="38">
      <c r="A38" s="9">
        <f>IF('Équipes'!$B$26="","",1+COUNTIFS($K$14:$K$113,"&gt;"&amp;K38)+COUNTIFS($K$14:$K$113,K38,$J$14:$J$113,"&gt;"&amp;J38))</f>
        <v/>
      </c>
      <c r="B38" s="13">
        <f>IF('Équipes'!$B$26="","",'Équipes'!$B$26)</f>
        <v/>
      </c>
      <c r="C38" s="9">
        <f>IF($B38="","",IFERROR(VLOOKUP($B38,'Équipes'!$B$2:$G$101,6,FALSE),""))</f>
        <v/>
      </c>
      <c r="D38" s="9">
        <f>IF($B38="","",COUNTIFS('Matchs'!$F$2:$F$101,$B38,'Matchs'!$J$2:$J$101,"Joué")+COUNTIFS('Matchs'!$G$2:$G$101,$B38,'Matchs'!$J$2:$J$101,"Joué"))</f>
        <v/>
      </c>
      <c r="E38" s="9">
        <f>IF($B38="","",COUNTIFS('Matchs'!$F$2:$F$101,$B38,'Matchs'!$J$2:$J$101,"Joué",'Matchs'!$L$2:$L$101,3)+COUNTIFS('Matchs'!$G$2:$G$101,$B38,'Matchs'!$J$2:$J$101,"Joué",'Matchs'!$M$2:$M$101,3))</f>
        <v/>
      </c>
      <c r="F38" s="9">
        <f>IF($B38="","",COUNTIFS('Matchs'!$F$2:$F$101,$B38,'Matchs'!$J$2:$J$101,"Joué",'Matchs'!$L$2:$L$101,1)+COUNTIFS('Matchs'!$G$2:$G$101,$B38,'Matchs'!$J$2:$J$101,"Joué",'Matchs'!$M$2:$M$101,1))</f>
        <v/>
      </c>
      <c r="G38" s="9">
        <f>IF($B38="","",D38-E38-F38)</f>
        <v/>
      </c>
      <c r="H38" s="9">
        <f>IF($B38="","",SUMPRODUCT(('Matchs'!$F$2:$F$101=$B38)*('Matchs'!$J$2:$J$101="Joué")*'Matchs'!$H$2:$H$101)+SUMPRODUCT(('Matchs'!$G$2:$G$101=$B38)*('Matchs'!$J$2:$J$101="Joué")*'Matchs'!$I$2:$I$101))</f>
        <v/>
      </c>
      <c r="I38" s="9">
        <f>IF($B38="","",SUMPRODUCT(('Matchs'!$F$2:$F$101=$B38)*('Matchs'!$J$2:$J$101="Joué")*'Matchs'!$I$2:$I$101)+SUMPRODUCT(('Matchs'!$G$2:$G$101=$B38)*('Matchs'!$J$2:$J$101="Joué")*'Matchs'!$H$2:$H$101))</f>
        <v/>
      </c>
      <c r="J38" s="9">
        <f>IF($B38="","",H38-I38)</f>
        <v/>
      </c>
      <c r="K38" s="9">
        <f>IF($B38="","",SUMIF('Matchs'!$F$2:$F$101,$B38,'Matchs'!$L$2:$L$101)+SUMIF('Matchs'!$G$2:$G$101,$B38,'Matchs'!$M$2:$M$101))</f>
        <v/>
      </c>
      <c r="L38" s="17">
        <f>IF($B38="","",IFERROR(E38/D38,0))</f>
        <v/>
      </c>
    </row>
    <row r="39">
      <c r="A39" s="11">
        <f>IF('Équipes'!$B$27="","",1+COUNTIFS($K$14:$K$113,"&gt;"&amp;K39)+COUNTIFS($K$14:$K$113,K39,$J$14:$J$113,"&gt;"&amp;J39))</f>
        <v/>
      </c>
      <c r="B39" s="15">
        <f>IF('Équipes'!$B$27="","",'Équipes'!$B$27)</f>
        <v/>
      </c>
      <c r="C39" s="11">
        <f>IF($B39="","",IFERROR(VLOOKUP($B39,'Équipes'!$B$2:$G$101,6,FALSE),""))</f>
        <v/>
      </c>
      <c r="D39" s="11">
        <f>IF($B39="","",COUNTIFS('Matchs'!$F$2:$F$101,$B39,'Matchs'!$J$2:$J$101,"Joué")+COUNTIFS('Matchs'!$G$2:$G$101,$B39,'Matchs'!$J$2:$J$101,"Joué"))</f>
        <v/>
      </c>
      <c r="E39" s="11">
        <f>IF($B39="","",COUNTIFS('Matchs'!$F$2:$F$101,$B39,'Matchs'!$J$2:$J$101,"Joué",'Matchs'!$L$2:$L$101,3)+COUNTIFS('Matchs'!$G$2:$G$101,$B39,'Matchs'!$J$2:$J$101,"Joué",'Matchs'!$M$2:$M$101,3))</f>
        <v/>
      </c>
      <c r="F39" s="11">
        <f>IF($B39="","",COUNTIFS('Matchs'!$F$2:$F$101,$B39,'Matchs'!$J$2:$J$101,"Joué",'Matchs'!$L$2:$L$101,1)+COUNTIFS('Matchs'!$G$2:$G$101,$B39,'Matchs'!$J$2:$J$101,"Joué",'Matchs'!$M$2:$M$101,1))</f>
        <v/>
      </c>
      <c r="G39" s="11">
        <f>IF($B39="","",D39-E39-F39)</f>
        <v/>
      </c>
      <c r="H39" s="11">
        <f>IF($B39="","",SUMPRODUCT(('Matchs'!$F$2:$F$101=$B39)*('Matchs'!$J$2:$J$101="Joué")*'Matchs'!$H$2:$H$101)+SUMPRODUCT(('Matchs'!$G$2:$G$101=$B39)*('Matchs'!$J$2:$J$101="Joué")*'Matchs'!$I$2:$I$101))</f>
        <v/>
      </c>
      <c r="I39" s="11">
        <f>IF($B39="","",SUMPRODUCT(('Matchs'!$F$2:$F$101=$B39)*('Matchs'!$J$2:$J$101="Joué")*'Matchs'!$I$2:$I$101)+SUMPRODUCT(('Matchs'!$G$2:$G$101=$B39)*('Matchs'!$J$2:$J$101="Joué")*'Matchs'!$H$2:$H$101))</f>
        <v/>
      </c>
      <c r="J39" s="11">
        <f>IF($B39="","",H39-I39)</f>
        <v/>
      </c>
      <c r="K39" s="11">
        <f>IF($B39="","",SUMIF('Matchs'!$F$2:$F$101,$B39,'Matchs'!$L$2:$L$101)+SUMIF('Matchs'!$G$2:$G$101,$B39,'Matchs'!$M$2:$M$101))</f>
        <v/>
      </c>
      <c r="L39" s="26">
        <f>IF($B39="","",IFERROR(E39/D39,0))</f>
        <v/>
      </c>
    </row>
    <row r="40">
      <c r="A40" s="9">
        <f>IF('Équipes'!$B$28="","",1+COUNTIFS($K$14:$K$113,"&gt;"&amp;K40)+COUNTIFS($K$14:$K$113,K40,$J$14:$J$113,"&gt;"&amp;J40))</f>
        <v/>
      </c>
      <c r="B40" s="13">
        <f>IF('Équipes'!$B$28="","",'Équipes'!$B$28)</f>
        <v/>
      </c>
      <c r="C40" s="9">
        <f>IF($B40="","",IFERROR(VLOOKUP($B40,'Équipes'!$B$2:$G$101,6,FALSE),""))</f>
        <v/>
      </c>
      <c r="D40" s="9">
        <f>IF($B40="","",COUNTIFS('Matchs'!$F$2:$F$101,$B40,'Matchs'!$J$2:$J$101,"Joué")+COUNTIFS('Matchs'!$G$2:$G$101,$B40,'Matchs'!$J$2:$J$101,"Joué"))</f>
        <v/>
      </c>
      <c r="E40" s="9">
        <f>IF($B40="","",COUNTIFS('Matchs'!$F$2:$F$101,$B40,'Matchs'!$J$2:$J$101,"Joué",'Matchs'!$L$2:$L$101,3)+COUNTIFS('Matchs'!$G$2:$G$101,$B40,'Matchs'!$J$2:$J$101,"Joué",'Matchs'!$M$2:$M$101,3))</f>
        <v/>
      </c>
      <c r="F40" s="9">
        <f>IF($B40="","",COUNTIFS('Matchs'!$F$2:$F$101,$B40,'Matchs'!$J$2:$J$101,"Joué",'Matchs'!$L$2:$L$101,1)+COUNTIFS('Matchs'!$G$2:$G$101,$B40,'Matchs'!$J$2:$J$101,"Joué",'Matchs'!$M$2:$M$101,1))</f>
        <v/>
      </c>
      <c r="G40" s="9">
        <f>IF($B40="","",D40-E40-F40)</f>
        <v/>
      </c>
      <c r="H40" s="9">
        <f>IF($B40="","",SUMPRODUCT(('Matchs'!$F$2:$F$101=$B40)*('Matchs'!$J$2:$J$101="Joué")*'Matchs'!$H$2:$H$101)+SUMPRODUCT(('Matchs'!$G$2:$G$101=$B40)*('Matchs'!$J$2:$J$101="Joué")*'Matchs'!$I$2:$I$101))</f>
        <v/>
      </c>
      <c r="I40" s="9">
        <f>IF($B40="","",SUMPRODUCT(('Matchs'!$F$2:$F$101=$B40)*('Matchs'!$J$2:$J$101="Joué")*'Matchs'!$I$2:$I$101)+SUMPRODUCT(('Matchs'!$G$2:$G$101=$B40)*('Matchs'!$J$2:$J$101="Joué")*'Matchs'!$H$2:$H$101))</f>
        <v/>
      </c>
      <c r="J40" s="9">
        <f>IF($B40="","",H40-I40)</f>
        <v/>
      </c>
      <c r="K40" s="9">
        <f>IF($B40="","",SUMIF('Matchs'!$F$2:$F$101,$B40,'Matchs'!$L$2:$L$101)+SUMIF('Matchs'!$G$2:$G$101,$B40,'Matchs'!$M$2:$M$101))</f>
        <v/>
      </c>
      <c r="L40" s="17">
        <f>IF($B40="","",IFERROR(E40/D40,0))</f>
        <v/>
      </c>
    </row>
    <row r="41">
      <c r="A41" s="11">
        <f>IF('Équipes'!$B$29="","",1+COUNTIFS($K$14:$K$113,"&gt;"&amp;K41)+COUNTIFS($K$14:$K$113,K41,$J$14:$J$113,"&gt;"&amp;J41))</f>
        <v/>
      </c>
      <c r="B41" s="15">
        <f>IF('Équipes'!$B$29="","",'Équipes'!$B$29)</f>
        <v/>
      </c>
      <c r="C41" s="11">
        <f>IF($B41="","",IFERROR(VLOOKUP($B41,'Équipes'!$B$2:$G$101,6,FALSE),""))</f>
        <v/>
      </c>
      <c r="D41" s="11">
        <f>IF($B41="","",COUNTIFS('Matchs'!$F$2:$F$101,$B41,'Matchs'!$J$2:$J$101,"Joué")+COUNTIFS('Matchs'!$G$2:$G$101,$B41,'Matchs'!$J$2:$J$101,"Joué"))</f>
        <v/>
      </c>
      <c r="E41" s="11">
        <f>IF($B41="","",COUNTIFS('Matchs'!$F$2:$F$101,$B41,'Matchs'!$J$2:$J$101,"Joué",'Matchs'!$L$2:$L$101,3)+COUNTIFS('Matchs'!$G$2:$G$101,$B41,'Matchs'!$J$2:$J$101,"Joué",'Matchs'!$M$2:$M$101,3))</f>
        <v/>
      </c>
      <c r="F41" s="11">
        <f>IF($B41="","",COUNTIFS('Matchs'!$F$2:$F$101,$B41,'Matchs'!$J$2:$J$101,"Joué",'Matchs'!$L$2:$L$101,1)+COUNTIFS('Matchs'!$G$2:$G$101,$B41,'Matchs'!$J$2:$J$101,"Joué",'Matchs'!$M$2:$M$101,1))</f>
        <v/>
      </c>
      <c r="G41" s="11">
        <f>IF($B41="","",D41-E41-F41)</f>
        <v/>
      </c>
      <c r="H41" s="11">
        <f>IF($B41="","",SUMPRODUCT(('Matchs'!$F$2:$F$101=$B41)*('Matchs'!$J$2:$J$101="Joué")*'Matchs'!$H$2:$H$101)+SUMPRODUCT(('Matchs'!$G$2:$G$101=$B41)*('Matchs'!$J$2:$J$101="Joué")*'Matchs'!$I$2:$I$101))</f>
        <v/>
      </c>
      <c r="I41" s="11">
        <f>IF($B41="","",SUMPRODUCT(('Matchs'!$F$2:$F$101=$B41)*('Matchs'!$J$2:$J$101="Joué")*'Matchs'!$I$2:$I$101)+SUMPRODUCT(('Matchs'!$G$2:$G$101=$B41)*('Matchs'!$J$2:$J$101="Joué")*'Matchs'!$H$2:$H$101))</f>
        <v/>
      </c>
      <c r="J41" s="11">
        <f>IF($B41="","",H41-I41)</f>
        <v/>
      </c>
      <c r="K41" s="11">
        <f>IF($B41="","",SUMIF('Matchs'!$F$2:$F$101,$B41,'Matchs'!$L$2:$L$101)+SUMIF('Matchs'!$G$2:$G$101,$B41,'Matchs'!$M$2:$M$101))</f>
        <v/>
      </c>
      <c r="L41" s="26">
        <f>IF($B41="","",IFERROR(E41/D41,0))</f>
        <v/>
      </c>
    </row>
    <row r="42">
      <c r="A42" s="9">
        <f>IF('Équipes'!$B$30="","",1+COUNTIFS($K$14:$K$113,"&gt;"&amp;K42)+COUNTIFS($K$14:$K$113,K42,$J$14:$J$113,"&gt;"&amp;J42))</f>
        <v/>
      </c>
      <c r="B42" s="13">
        <f>IF('Équipes'!$B$30="","",'Équipes'!$B$30)</f>
        <v/>
      </c>
      <c r="C42" s="9">
        <f>IF($B42="","",IFERROR(VLOOKUP($B42,'Équipes'!$B$2:$G$101,6,FALSE),""))</f>
        <v/>
      </c>
      <c r="D42" s="9">
        <f>IF($B42="","",COUNTIFS('Matchs'!$F$2:$F$101,$B42,'Matchs'!$J$2:$J$101,"Joué")+COUNTIFS('Matchs'!$G$2:$G$101,$B42,'Matchs'!$J$2:$J$101,"Joué"))</f>
        <v/>
      </c>
      <c r="E42" s="9">
        <f>IF($B42="","",COUNTIFS('Matchs'!$F$2:$F$101,$B42,'Matchs'!$J$2:$J$101,"Joué",'Matchs'!$L$2:$L$101,3)+COUNTIFS('Matchs'!$G$2:$G$101,$B42,'Matchs'!$J$2:$J$101,"Joué",'Matchs'!$M$2:$M$101,3))</f>
        <v/>
      </c>
      <c r="F42" s="9">
        <f>IF($B42="","",COUNTIFS('Matchs'!$F$2:$F$101,$B42,'Matchs'!$J$2:$J$101,"Joué",'Matchs'!$L$2:$L$101,1)+COUNTIFS('Matchs'!$G$2:$G$101,$B42,'Matchs'!$J$2:$J$101,"Joué",'Matchs'!$M$2:$M$101,1))</f>
        <v/>
      </c>
      <c r="G42" s="9">
        <f>IF($B42="","",D42-E42-F42)</f>
        <v/>
      </c>
      <c r="H42" s="9">
        <f>IF($B42="","",SUMPRODUCT(('Matchs'!$F$2:$F$101=$B42)*('Matchs'!$J$2:$J$101="Joué")*'Matchs'!$H$2:$H$101)+SUMPRODUCT(('Matchs'!$G$2:$G$101=$B42)*('Matchs'!$J$2:$J$101="Joué")*'Matchs'!$I$2:$I$101))</f>
        <v/>
      </c>
      <c r="I42" s="9">
        <f>IF($B42="","",SUMPRODUCT(('Matchs'!$F$2:$F$101=$B42)*('Matchs'!$J$2:$J$101="Joué")*'Matchs'!$I$2:$I$101)+SUMPRODUCT(('Matchs'!$G$2:$G$101=$B42)*('Matchs'!$J$2:$J$101="Joué")*'Matchs'!$H$2:$H$101))</f>
        <v/>
      </c>
      <c r="J42" s="9">
        <f>IF($B42="","",H42-I42)</f>
        <v/>
      </c>
      <c r="K42" s="9">
        <f>IF($B42="","",SUMIF('Matchs'!$F$2:$F$101,$B42,'Matchs'!$L$2:$L$101)+SUMIF('Matchs'!$G$2:$G$101,$B42,'Matchs'!$M$2:$M$101))</f>
        <v/>
      </c>
      <c r="L42" s="17">
        <f>IF($B42="","",IFERROR(E42/D42,0))</f>
        <v/>
      </c>
    </row>
    <row r="43">
      <c r="A43" s="11">
        <f>IF('Équipes'!$B$31="","",1+COUNTIFS($K$14:$K$113,"&gt;"&amp;K43)+COUNTIFS($K$14:$K$113,K43,$J$14:$J$113,"&gt;"&amp;J43))</f>
        <v/>
      </c>
      <c r="B43" s="15">
        <f>IF('Équipes'!$B$31="","",'Équipes'!$B$31)</f>
        <v/>
      </c>
      <c r="C43" s="11">
        <f>IF($B43="","",IFERROR(VLOOKUP($B43,'Équipes'!$B$2:$G$101,6,FALSE),""))</f>
        <v/>
      </c>
      <c r="D43" s="11">
        <f>IF($B43="","",COUNTIFS('Matchs'!$F$2:$F$101,$B43,'Matchs'!$J$2:$J$101,"Joué")+COUNTIFS('Matchs'!$G$2:$G$101,$B43,'Matchs'!$J$2:$J$101,"Joué"))</f>
        <v/>
      </c>
      <c r="E43" s="11">
        <f>IF($B43="","",COUNTIFS('Matchs'!$F$2:$F$101,$B43,'Matchs'!$J$2:$J$101,"Joué",'Matchs'!$L$2:$L$101,3)+COUNTIFS('Matchs'!$G$2:$G$101,$B43,'Matchs'!$J$2:$J$101,"Joué",'Matchs'!$M$2:$M$101,3))</f>
        <v/>
      </c>
      <c r="F43" s="11">
        <f>IF($B43="","",COUNTIFS('Matchs'!$F$2:$F$101,$B43,'Matchs'!$J$2:$J$101,"Joué",'Matchs'!$L$2:$L$101,1)+COUNTIFS('Matchs'!$G$2:$G$101,$B43,'Matchs'!$J$2:$J$101,"Joué",'Matchs'!$M$2:$M$101,1))</f>
        <v/>
      </c>
      <c r="G43" s="11">
        <f>IF($B43="","",D43-E43-F43)</f>
        <v/>
      </c>
      <c r="H43" s="11">
        <f>IF($B43="","",SUMPRODUCT(('Matchs'!$F$2:$F$101=$B43)*('Matchs'!$J$2:$J$101="Joué")*'Matchs'!$H$2:$H$101)+SUMPRODUCT(('Matchs'!$G$2:$G$101=$B43)*('Matchs'!$J$2:$J$101="Joué")*'Matchs'!$I$2:$I$101))</f>
        <v/>
      </c>
      <c r="I43" s="11">
        <f>IF($B43="","",SUMPRODUCT(('Matchs'!$F$2:$F$101=$B43)*('Matchs'!$J$2:$J$101="Joué")*'Matchs'!$I$2:$I$101)+SUMPRODUCT(('Matchs'!$G$2:$G$101=$B43)*('Matchs'!$J$2:$J$101="Joué")*'Matchs'!$H$2:$H$101))</f>
        <v/>
      </c>
      <c r="J43" s="11">
        <f>IF($B43="","",H43-I43)</f>
        <v/>
      </c>
      <c r="K43" s="11">
        <f>IF($B43="","",SUMIF('Matchs'!$F$2:$F$101,$B43,'Matchs'!$L$2:$L$101)+SUMIF('Matchs'!$G$2:$G$101,$B43,'Matchs'!$M$2:$M$101))</f>
        <v/>
      </c>
      <c r="L43" s="26">
        <f>IF($B43="","",IFERROR(E43/D43,0))</f>
        <v/>
      </c>
    </row>
    <row r="44">
      <c r="A44" s="9">
        <f>IF('Équipes'!$B$32="","",1+COUNTIFS($K$14:$K$113,"&gt;"&amp;K44)+COUNTIFS($K$14:$K$113,K44,$J$14:$J$113,"&gt;"&amp;J44))</f>
        <v/>
      </c>
      <c r="B44" s="13">
        <f>IF('Équipes'!$B$32="","",'Équipes'!$B$32)</f>
        <v/>
      </c>
      <c r="C44" s="9">
        <f>IF($B44="","",IFERROR(VLOOKUP($B44,'Équipes'!$B$2:$G$101,6,FALSE),""))</f>
        <v/>
      </c>
      <c r="D44" s="9">
        <f>IF($B44="","",COUNTIFS('Matchs'!$F$2:$F$101,$B44,'Matchs'!$J$2:$J$101,"Joué")+COUNTIFS('Matchs'!$G$2:$G$101,$B44,'Matchs'!$J$2:$J$101,"Joué"))</f>
        <v/>
      </c>
      <c r="E44" s="9">
        <f>IF($B44="","",COUNTIFS('Matchs'!$F$2:$F$101,$B44,'Matchs'!$J$2:$J$101,"Joué",'Matchs'!$L$2:$L$101,3)+COUNTIFS('Matchs'!$G$2:$G$101,$B44,'Matchs'!$J$2:$J$101,"Joué",'Matchs'!$M$2:$M$101,3))</f>
        <v/>
      </c>
      <c r="F44" s="9">
        <f>IF($B44="","",COUNTIFS('Matchs'!$F$2:$F$101,$B44,'Matchs'!$J$2:$J$101,"Joué",'Matchs'!$L$2:$L$101,1)+COUNTIFS('Matchs'!$G$2:$G$101,$B44,'Matchs'!$J$2:$J$101,"Joué",'Matchs'!$M$2:$M$101,1))</f>
        <v/>
      </c>
      <c r="G44" s="9">
        <f>IF($B44="","",D44-E44-F44)</f>
        <v/>
      </c>
      <c r="H44" s="9">
        <f>IF($B44="","",SUMPRODUCT(('Matchs'!$F$2:$F$101=$B44)*('Matchs'!$J$2:$J$101="Joué")*'Matchs'!$H$2:$H$101)+SUMPRODUCT(('Matchs'!$G$2:$G$101=$B44)*('Matchs'!$J$2:$J$101="Joué")*'Matchs'!$I$2:$I$101))</f>
        <v/>
      </c>
      <c r="I44" s="9">
        <f>IF($B44="","",SUMPRODUCT(('Matchs'!$F$2:$F$101=$B44)*('Matchs'!$J$2:$J$101="Joué")*'Matchs'!$I$2:$I$101)+SUMPRODUCT(('Matchs'!$G$2:$G$101=$B44)*('Matchs'!$J$2:$J$101="Joué")*'Matchs'!$H$2:$H$101))</f>
        <v/>
      </c>
      <c r="J44" s="9">
        <f>IF($B44="","",H44-I44)</f>
        <v/>
      </c>
      <c r="K44" s="9">
        <f>IF($B44="","",SUMIF('Matchs'!$F$2:$F$101,$B44,'Matchs'!$L$2:$L$101)+SUMIF('Matchs'!$G$2:$G$101,$B44,'Matchs'!$M$2:$M$101))</f>
        <v/>
      </c>
      <c r="L44" s="17">
        <f>IF($B44="","",IFERROR(E44/D44,0))</f>
        <v/>
      </c>
    </row>
    <row r="45">
      <c r="A45" s="11">
        <f>IF('Équipes'!$B$33="","",1+COUNTIFS($K$14:$K$113,"&gt;"&amp;K45)+COUNTIFS($K$14:$K$113,K45,$J$14:$J$113,"&gt;"&amp;J45))</f>
        <v/>
      </c>
      <c r="B45" s="15">
        <f>IF('Équipes'!$B$33="","",'Équipes'!$B$33)</f>
        <v/>
      </c>
      <c r="C45" s="11">
        <f>IF($B45="","",IFERROR(VLOOKUP($B45,'Équipes'!$B$2:$G$101,6,FALSE),""))</f>
        <v/>
      </c>
      <c r="D45" s="11">
        <f>IF($B45="","",COUNTIFS('Matchs'!$F$2:$F$101,$B45,'Matchs'!$J$2:$J$101,"Joué")+COUNTIFS('Matchs'!$G$2:$G$101,$B45,'Matchs'!$J$2:$J$101,"Joué"))</f>
        <v/>
      </c>
      <c r="E45" s="11">
        <f>IF($B45="","",COUNTIFS('Matchs'!$F$2:$F$101,$B45,'Matchs'!$J$2:$J$101,"Joué",'Matchs'!$L$2:$L$101,3)+COUNTIFS('Matchs'!$G$2:$G$101,$B45,'Matchs'!$J$2:$J$101,"Joué",'Matchs'!$M$2:$M$101,3))</f>
        <v/>
      </c>
      <c r="F45" s="11">
        <f>IF($B45="","",COUNTIFS('Matchs'!$F$2:$F$101,$B45,'Matchs'!$J$2:$J$101,"Joué",'Matchs'!$L$2:$L$101,1)+COUNTIFS('Matchs'!$G$2:$G$101,$B45,'Matchs'!$J$2:$J$101,"Joué",'Matchs'!$M$2:$M$101,1))</f>
        <v/>
      </c>
      <c r="G45" s="11">
        <f>IF($B45="","",D45-E45-F45)</f>
        <v/>
      </c>
      <c r="H45" s="11">
        <f>IF($B45="","",SUMPRODUCT(('Matchs'!$F$2:$F$101=$B45)*('Matchs'!$J$2:$J$101="Joué")*'Matchs'!$H$2:$H$101)+SUMPRODUCT(('Matchs'!$G$2:$G$101=$B45)*('Matchs'!$J$2:$J$101="Joué")*'Matchs'!$I$2:$I$101))</f>
        <v/>
      </c>
      <c r="I45" s="11">
        <f>IF($B45="","",SUMPRODUCT(('Matchs'!$F$2:$F$101=$B45)*('Matchs'!$J$2:$J$101="Joué")*'Matchs'!$I$2:$I$101)+SUMPRODUCT(('Matchs'!$G$2:$G$101=$B45)*('Matchs'!$J$2:$J$101="Joué")*'Matchs'!$H$2:$H$101))</f>
        <v/>
      </c>
      <c r="J45" s="11">
        <f>IF($B45="","",H45-I45)</f>
        <v/>
      </c>
      <c r="K45" s="11">
        <f>IF($B45="","",SUMIF('Matchs'!$F$2:$F$101,$B45,'Matchs'!$L$2:$L$101)+SUMIF('Matchs'!$G$2:$G$101,$B45,'Matchs'!$M$2:$M$101))</f>
        <v/>
      </c>
      <c r="L45" s="26">
        <f>IF($B45="","",IFERROR(E45/D45,0))</f>
        <v/>
      </c>
    </row>
    <row r="46">
      <c r="A46" s="9">
        <f>IF('Équipes'!$B$34="","",1+COUNTIFS($K$14:$K$113,"&gt;"&amp;K46)+COUNTIFS($K$14:$K$113,K46,$J$14:$J$113,"&gt;"&amp;J46))</f>
        <v/>
      </c>
      <c r="B46" s="13">
        <f>IF('Équipes'!$B$34="","",'Équipes'!$B$34)</f>
        <v/>
      </c>
      <c r="C46" s="9">
        <f>IF($B46="","",IFERROR(VLOOKUP($B46,'Équipes'!$B$2:$G$101,6,FALSE),""))</f>
        <v/>
      </c>
      <c r="D46" s="9">
        <f>IF($B46="","",COUNTIFS('Matchs'!$F$2:$F$101,$B46,'Matchs'!$J$2:$J$101,"Joué")+COUNTIFS('Matchs'!$G$2:$G$101,$B46,'Matchs'!$J$2:$J$101,"Joué"))</f>
        <v/>
      </c>
      <c r="E46" s="9">
        <f>IF($B46="","",COUNTIFS('Matchs'!$F$2:$F$101,$B46,'Matchs'!$J$2:$J$101,"Joué",'Matchs'!$L$2:$L$101,3)+COUNTIFS('Matchs'!$G$2:$G$101,$B46,'Matchs'!$J$2:$J$101,"Joué",'Matchs'!$M$2:$M$101,3))</f>
        <v/>
      </c>
      <c r="F46" s="9">
        <f>IF($B46="","",COUNTIFS('Matchs'!$F$2:$F$101,$B46,'Matchs'!$J$2:$J$101,"Joué",'Matchs'!$L$2:$L$101,1)+COUNTIFS('Matchs'!$G$2:$G$101,$B46,'Matchs'!$J$2:$J$101,"Joué",'Matchs'!$M$2:$M$101,1))</f>
        <v/>
      </c>
      <c r="G46" s="9">
        <f>IF($B46="","",D46-E46-F46)</f>
        <v/>
      </c>
      <c r="H46" s="9">
        <f>IF($B46="","",SUMPRODUCT(('Matchs'!$F$2:$F$101=$B46)*('Matchs'!$J$2:$J$101="Joué")*'Matchs'!$H$2:$H$101)+SUMPRODUCT(('Matchs'!$G$2:$G$101=$B46)*('Matchs'!$J$2:$J$101="Joué")*'Matchs'!$I$2:$I$101))</f>
        <v/>
      </c>
      <c r="I46" s="9">
        <f>IF($B46="","",SUMPRODUCT(('Matchs'!$F$2:$F$101=$B46)*('Matchs'!$J$2:$J$101="Joué")*'Matchs'!$I$2:$I$101)+SUMPRODUCT(('Matchs'!$G$2:$G$101=$B46)*('Matchs'!$J$2:$J$101="Joué")*'Matchs'!$H$2:$H$101))</f>
        <v/>
      </c>
      <c r="J46" s="9">
        <f>IF($B46="","",H46-I46)</f>
        <v/>
      </c>
      <c r="K46" s="9">
        <f>IF($B46="","",SUMIF('Matchs'!$F$2:$F$101,$B46,'Matchs'!$L$2:$L$101)+SUMIF('Matchs'!$G$2:$G$101,$B46,'Matchs'!$M$2:$M$101))</f>
        <v/>
      </c>
      <c r="L46" s="17">
        <f>IF($B46="","",IFERROR(E46/D46,0))</f>
        <v/>
      </c>
    </row>
    <row r="47">
      <c r="A47" s="11">
        <f>IF('Équipes'!$B$35="","",1+COUNTIFS($K$14:$K$113,"&gt;"&amp;K47)+COUNTIFS($K$14:$K$113,K47,$J$14:$J$113,"&gt;"&amp;J47))</f>
        <v/>
      </c>
      <c r="B47" s="15">
        <f>IF('Équipes'!$B$35="","",'Équipes'!$B$35)</f>
        <v/>
      </c>
      <c r="C47" s="11">
        <f>IF($B47="","",IFERROR(VLOOKUP($B47,'Équipes'!$B$2:$G$101,6,FALSE),""))</f>
        <v/>
      </c>
      <c r="D47" s="11">
        <f>IF($B47="","",COUNTIFS('Matchs'!$F$2:$F$101,$B47,'Matchs'!$J$2:$J$101,"Joué")+COUNTIFS('Matchs'!$G$2:$G$101,$B47,'Matchs'!$J$2:$J$101,"Joué"))</f>
        <v/>
      </c>
      <c r="E47" s="11">
        <f>IF($B47="","",COUNTIFS('Matchs'!$F$2:$F$101,$B47,'Matchs'!$J$2:$J$101,"Joué",'Matchs'!$L$2:$L$101,3)+COUNTIFS('Matchs'!$G$2:$G$101,$B47,'Matchs'!$J$2:$J$101,"Joué",'Matchs'!$M$2:$M$101,3))</f>
        <v/>
      </c>
      <c r="F47" s="11">
        <f>IF($B47="","",COUNTIFS('Matchs'!$F$2:$F$101,$B47,'Matchs'!$J$2:$J$101,"Joué",'Matchs'!$L$2:$L$101,1)+COUNTIFS('Matchs'!$G$2:$G$101,$B47,'Matchs'!$J$2:$J$101,"Joué",'Matchs'!$M$2:$M$101,1))</f>
        <v/>
      </c>
      <c r="G47" s="11">
        <f>IF($B47="","",D47-E47-F47)</f>
        <v/>
      </c>
      <c r="H47" s="11">
        <f>IF($B47="","",SUMPRODUCT(('Matchs'!$F$2:$F$101=$B47)*('Matchs'!$J$2:$J$101="Joué")*'Matchs'!$H$2:$H$101)+SUMPRODUCT(('Matchs'!$G$2:$G$101=$B47)*('Matchs'!$J$2:$J$101="Joué")*'Matchs'!$I$2:$I$101))</f>
        <v/>
      </c>
      <c r="I47" s="11">
        <f>IF($B47="","",SUMPRODUCT(('Matchs'!$F$2:$F$101=$B47)*('Matchs'!$J$2:$J$101="Joué")*'Matchs'!$I$2:$I$101)+SUMPRODUCT(('Matchs'!$G$2:$G$101=$B47)*('Matchs'!$J$2:$J$101="Joué")*'Matchs'!$H$2:$H$101))</f>
        <v/>
      </c>
      <c r="J47" s="11">
        <f>IF($B47="","",H47-I47)</f>
        <v/>
      </c>
      <c r="K47" s="11">
        <f>IF($B47="","",SUMIF('Matchs'!$F$2:$F$101,$B47,'Matchs'!$L$2:$L$101)+SUMIF('Matchs'!$G$2:$G$101,$B47,'Matchs'!$M$2:$M$101))</f>
        <v/>
      </c>
      <c r="L47" s="26">
        <f>IF($B47="","",IFERROR(E47/D47,0))</f>
        <v/>
      </c>
    </row>
    <row r="48">
      <c r="A48" s="9">
        <f>IF('Équipes'!$B$36="","",1+COUNTIFS($K$14:$K$113,"&gt;"&amp;K48)+COUNTIFS($K$14:$K$113,K48,$J$14:$J$113,"&gt;"&amp;J48))</f>
        <v/>
      </c>
      <c r="B48" s="13">
        <f>IF('Équipes'!$B$36="","",'Équipes'!$B$36)</f>
        <v/>
      </c>
      <c r="C48" s="9">
        <f>IF($B48="","",IFERROR(VLOOKUP($B48,'Équipes'!$B$2:$G$101,6,FALSE),""))</f>
        <v/>
      </c>
      <c r="D48" s="9">
        <f>IF($B48="","",COUNTIFS('Matchs'!$F$2:$F$101,$B48,'Matchs'!$J$2:$J$101,"Joué")+COUNTIFS('Matchs'!$G$2:$G$101,$B48,'Matchs'!$J$2:$J$101,"Joué"))</f>
        <v/>
      </c>
      <c r="E48" s="9">
        <f>IF($B48="","",COUNTIFS('Matchs'!$F$2:$F$101,$B48,'Matchs'!$J$2:$J$101,"Joué",'Matchs'!$L$2:$L$101,3)+COUNTIFS('Matchs'!$G$2:$G$101,$B48,'Matchs'!$J$2:$J$101,"Joué",'Matchs'!$M$2:$M$101,3))</f>
        <v/>
      </c>
      <c r="F48" s="9">
        <f>IF($B48="","",COUNTIFS('Matchs'!$F$2:$F$101,$B48,'Matchs'!$J$2:$J$101,"Joué",'Matchs'!$L$2:$L$101,1)+COUNTIFS('Matchs'!$G$2:$G$101,$B48,'Matchs'!$J$2:$J$101,"Joué",'Matchs'!$M$2:$M$101,1))</f>
        <v/>
      </c>
      <c r="G48" s="9">
        <f>IF($B48="","",D48-E48-F48)</f>
        <v/>
      </c>
      <c r="H48" s="9">
        <f>IF($B48="","",SUMPRODUCT(('Matchs'!$F$2:$F$101=$B48)*('Matchs'!$J$2:$J$101="Joué")*'Matchs'!$H$2:$H$101)+SUMPRODUCT(('Matchs'!$G$2:$G$101=$B48)*('Matchs'!$J$2:$J$101="Joué")*'Matchs'!$I$2:$I$101))</f>
        <v/>
      </c>
      <c r="I48" s="9">
        <f>IF($B48="","",SUMPRODUCT(('Matchs'!$F$2:$F$101=$B48)*('Matchs'!$J$2:$J$101="Joué")*'Matchs'!$I$2:$I$101)+SUMPRODUCT(('Matchs'!$G$2:$G$101=$B48)*('Matchs'!$J$2:$J$101="Joué")*'Matchs'!$H$2:$H$101))</f>
        <v/>
      </c>
      <c r="J48" s="9">
        <f>IF($B48="","",H48-I48)</f>
        <v/>
      </c>
      <c r="K48" s="9">
        <f>IF($B48="","",SUMIF('Matchs'!$F$2:$F$101,$B48,'Matchs'!$L$2:$L$101)+SUMIF('Matchs'!$G$2:$G$101,$B48,'Matchs'!$M$2:$M$101))</f>
        <v/>
      </c>
      <c r="L48" s="17">
        <f>IF($B48="","",IFERROR(E48/D48,0))</f>
        <v/>
      </c>
    </row>
    <row r="49">
      <c r="A49" s="11">
        <f>IF('Équipes'!$B$37="","",1+COUNTIFS($K$14:$K$113,"&gt;"&amp;K49)+COUNTIFS($K$14:$K$113,K49,$J$14:$J$113,"&gt;"&amp;J49))</f>
        <v/>
      </c>
      <c r="B49" s="15">
        <f>IF('Équipes'!$B$37="","",'Équipes'!$B$37)</f>
        <v/>
      </c>
      <c r="C49" s="11">
        <f>IF($B49="","",IFERROR(VLOOKUP($B49,'Équipes'!$B$2:$G$101,6,FALSE),""))</f>
        <v/>
      </c>
      <c r="D49" s="11">
        <f>IF($B49="","",COUNTIFS('Matchs'!$F$2:$F$101,$B49,'Matchs'!$J$2:$J$101,"Joué")+COUNTIFS('Matchs'!$G$2:$G$101,$B49,'Matchs'!$J$2:$J$101,"Joué"))</f>
        <v/>
      </c>
      <c r="E49" s="11">
        <f>IF($B49="","",COUNTIFS('Matchs'!$F$2:$F$101,$B49,'Matchs'!$J$2:$J$101,"Joué",'Matchs'!$L$2:$L$101,3)+COUNTIFS('Matchs'!$G$2:$G$101,$B49,'Matchs'!$J$2:$J$101,"Joué",'Matchs'!$M$2:$M$101,3))</f>
        <v/>
      </c>
      <c r="F49" s="11">
        <f>IF($B49="","",COUNTIFS('Matchs'!$F$2:$F$101,$B49,'Matchs'!$J$2:$J$101,"Joué",'Matchs'!$L$2:$L$101,1)+COUNTIFS('Matchs'!$G$2:$G$101,$B49,'Matchs'!$J$2:$J$101,"Joué",'Matchs'!$M$2:$M$101,1))</f>
        <v/>
      </c>
      <c r="G49" s="11">
        <f>IF($B49="","",D49-E49-F49)</f>
        <v/>
      </c>
      <c r="H49" s="11">
        <f>IF($B49="","",SUMPRODUCT(('Matchs'!$F$2:$F$101=$B49)*('Matchs'!$J$2:$J$101="Joué")*'Matchs'!$H$2:$H$101)+SUMPRODUCT(('Matchs'!$G$2:$G$101=$B49)*('Matchs'!$J$2:$J$101="Joué")*'Matchs'!$I$2:$I$101))</f>
        <v/>
      </c>
      <c r="I49" s="11">
        <f>IF($B49="","",SUMPRODUCT(('Matchs'!$F$2:$F$101=$B49)*('Matchs'!$J$2:$J$101="Joué")*'Matchs'!$I$2:$I$101)+SUMPRODUCT(('Matchs'!$G$2:$G$101=$B49)*('Matchs'!$J$2:$J$101="Joué")*'Matchs'!$H$2:$H$101))</f>
        <v/>
      </c>
      <c r="J49" s="11">
        <f>IF($B49="","",H49-I49)</f>
        <v/>
      </c>
      <c r="K49" s="11">
        <f>IF($B49="","",SUMIF('Matchs'!$F$2:$F$101,$B49,'Matchs'!$L$2:$L$101)+SUMIF('Matchs'!$G$2:$G$101,$B49,'Matchs'!$M$2:$M$101))</f>
        <v/>
      </c>
      <c r="L49" s="26">
        <f>IF($B49="","",IFERROR(E49/D49,0))</f>
        <v/>
      </c>
    </row>
    <row r="50">
      <c r="A50" s="9">
        <f>IF('Équipes'!$B$38="","",1+COUNTIFS($K$14:$K$113,"&gt;"&amp;K50)+COUNTIFS($K$14:$K$113,K50,$J$14:$J$113,"&gt;"&amp;J50))</f>
        <v/>
      </c>
      <c r="B50" s="13">
        <f>IF('Équipes'!$B$38="","",'Équipes'!$B$38)</f>
        <v/>
      </c>
      <c r="C50" s="9">
        <f>IF($B50="","",IFERROR(VLOOKUP($B50,'Équipes'!$B$2:$G$101,6,FALSE),""))</f>
        <v/>
      </c>
      <c r="D50" s="9">
        <f>IF($B50="","",COUNTIFS('Matchs'!$F$2:$F$101,$B50,'Matchs'!$J$2:$J$101,"Joué")+COUNTIFS('Matchs'!$G$2:$G$101,$B50,'Matchs'!$J$2:$J$101,"Joué"))</f>
        <v/>
      </c>
      <c r="E50" s="9">
        <f>IF($B50="","",COUNTIFS('Matchs'!$F$2:$F$101,$B50,'Matchs'!$J$2:$J$101,"Joué",'Matchs'!$L$2:$L$101,3)+COUNTIFS('Matchs'!$G$2:$G$101,$B50,'Matchs'!$J$2:$J$101,"Joué",'Matchs'!$M$2:$M$101,3))</f>
        <v/>
      </c>
      <c r="F50" s="9">
        <f>IF($B50="","",COUNTIFS('Matchs'!$F$2:$F$101,$B50,'Matchs'!$J$2:$J$101,"Joué",'Matchs'!$L$2:$L$101,1)+COUNTIFS('Matchs'!$G$2:$G$101,$B50,'Matchs'!$J$2:$J$101,"Joué",'Matchs'!$M$2:$M$101,1))</f>
        <v/>
      </c>
      <c r="G50" s="9">
        <f>IF($B50="","",D50-E50-F50)</f>
        <v/>
      </c>
      <c r="H50" s="9">
        <f>IF($B50="","",SUMPRODUCT(('Matchs'!$F$2:$F$101=$B50)*('Matchs'!$J$2:$J$101="Joué")*'Matchs'!$H$2:$H$101)+SUMPRODUCT(('Matchs'!$G$2:$G$101=$B50)*('Matchs'!$J$2:$J$101="Joué")*'Matchs'!$I$2:$I$101))</f>
        <v/>
      </c>
      <c r="I50" s="9">
        <f>IF($B50="","",SUMPRODUCT(('Matchs'!$F$2:$F$101=$B50)*('Matchs'!$J$2:$J$101="Joué")*'Matchs'!$I$2:$I$101)+SUMPRODUCT(('Matchs'!$G$2:$G$101=$B50)*('Matchs'!$J$2:$J$101="Joué")*'Matchs'!$H$2:$H$101))</f>
        <v/>
      </c>
      <c r="J50" s="9">
        <f>IF($B50="","",H50-I50)</f>
        <v/>
      </c>
      <c r="K50" s="9">
        <f>IF($B50="","",SUMIF('Matchs'!$F$2:$F$101,$B50,'Matchs'!$L$2:$L$101)+SUMIF('Matchs'!$G$2:$G$101,$B50,'Matchs'!$M$2:$M$101))</f>
        <v/>
      </c>
      <c r="L50" s="17">
        <f>IF($B50="","",IFERROR(E50/D50,0))</f>
        <v/>
      </c>
    </row>
    <row r="51">
      <c r="A51" s="11">
        <f>IF('Équipes'!$B$39="","",1+COUNTIFS($K$14:$K$113,"&gt;"&amp;K51)+COUNTIFS($K$14:$K$113,K51,$J$14:$J$113,"&gt;"&amp;J51))</f>
        <v/>
      </c>
      <c r="B51" s="15">
        <f>IF('Équipes'!$B$39="","",'Équipes'!$B$39)</f>
        <v/>
      </c>
      <c r="C51" s="11">
        <f>IF($B51="","",IFERROR(VLOOKUP($B51,'Équipes'!$B$2:$G$101,6,FALSE),""))</f>
        <v/>
      </c>
      <c r="D51" s="11">
        <f>IF($B51="","",COUNTIFS('Matchs'!$F$2:$F$101,$B51,'Matchs'!$J$2:$J$101,"Joué")+COUNTIFS('Matchs'!$G$2:$G$101,$B51,'Matchs'!$J$2:$J$101,"Joué"))</f>
        <v/>
      </c>
      <c r="E51" s="11">
        <f>IF($B51="","",COUNTIFS('Matchs'!$F$2:$F$101,$B51,'Matchs'!$J$2:$J$101,"Joué",'Matchs'!$L$2:$L$101,3)+COUNTIFS('Matchs'!$G$2:$G$101,$B51,'Matchs'!$J$2:$J$101,"Joué",'Matchs'!$M$2:$M$101,3))</f>
        <v/>
      </c>
      <c r="F51" s="11">
        <f>IF($B51="","",COUNTIFS('Matchs'!$F$2:$F$101,$B51,'Matchs'!$J$2:$J$101,"Joué",'Matchs'!$L$2:$L$101,1)+COUNTIFS('Matchs'!$G$2:$G$101,$B51,'Matchs'!$J$2:$J$101,"Joué",'Matchs'!$M$2:$M$101,1))</f>
        <v/>
      </c>
      <c r="G51" s="11">
        <f>IF($B51="","",D51-E51-F51)</f>
        <v/>
      </c>
      <c r="H51" s="11">
        <f>IF($B51="","",SUMPRODUCT(('Matchs'!$F$2:$F$101=$B51)*('Matchs'!$J$2:$J$101="Joué")*'Matchs'!$H$2:$H$101)+SUMPRODUCT(('Matchs'!$G$2:$G$101=$B51)*('Matchs'!$J$2:$J$101="Joué")*'Matchs'!$I$2:$I$101))</f>
        <v/>
      </c>
      <c r="I51" s="11">
        <f>IF($B51="","",SUMPRODUCT(('Matchs'!$F$2:$F$101=$B51)*('Matchs'!$J$2:$J$101="Joué")*'Matchs'!$I$2:$I$101)+SUMPRODUCT(('Matchs'!$G$2:$G$101=$B51)*('Matchs'!$J$2:$J$101="Joué")*'Matchs'!$H$2:$H$101))</f>
        <v/>
      </c>
      <c r="J51" s="11">
        <f>IF($B51="","",H51-I51)</f>
        <v/>
      </c>
      <c r="K51" s="11">
        <f>IF($B51="","",SUMIF('Matchs'!$F$2:$F$101,$B51,'Matchs'!$L$2:$L$101)+SUMIF('Matchs'!$G$2:$G$101,$B51,'Matchs'!$M$2:$M$101))</f>
        <v/>
      </c>
      <c r="L51" s="26">
        <f>IF($B51="","",IFERROR(E51/D51,0))</f>
        <v/>
      </c>
    </row>
    <row r="52">
      <c r="A52" s="9">
        <f>IF('Équipes'!$B$40="","",1+COUNTIFS($K$14:$K$113,"&gt;"&amp;K52)+COUNTIFS($K$14:$K$113,K52,$J$14:$J$113,"&gt;"&amp;J52))</f>
        <v/>
      </c>
      <c r="B52" s="13">
        <f>IF('Équipes'!$B$40="","",'Équipes'!$B$40)</f>
        <v/>
      </c>
      <c r="C52" s="9">
        <f>IF($B52="","",IFERROR(VLOOKUP($B52,'Équipes'!$B$2:$G$101,6,FALSE),""))</f>
        <v/>
      </c>
      <c r="D52" s="9">
        <f>IF($B52="","",COUNTIFS('Matchs'!$F$2:$F$101,$B52,'Matchs'!$J$2:$J$101,"Joué")+COUNTIFS('Matchs'!$G$2:$G$101,$B52,'Matchs'!$J$2:$J$101,"Joué"))</f>
        <v/>
      </c>
      <c r="E52" s="9">
        <f>IF($B52="","",COUNTIFS('Matchs'!$F$2:$F$101,$B52,'Matchs'!$J$2:$J$101,"Joué",'Matchs'!$L$2:$L$101,3)+COUNTIFS('Matchs'!$G$2:$G$101,$B52,'Matchs'!$J$2:$J$101,"Joué",'Matchs'!$M$2:$M$101,3))</f>
        <v/>
      </c>
      <c r="F52" s="9">
        <f>IF($B52="","",COUNTIFS('Matchs'!$F$2:$F$101,$B52,'Matchs'!$J$2:$J$101,"Joué",'Matchs'!$L$2:$L$101,1)+COUNTIFS('Matchs'!$G$2:$G$101,$B52,'Matchs'!$J$2:$J$101,"Joué",'Matchs'!$M$2:$M$101,1))</f>
        <v/>
      </c>
      <c r="G52" s="9">
        <f>IF($B52="","",D52-E52-F52)</f>
        <v/>
      </c>
      <c r="H52" s="9">
        <f>IF($B52="","",SUMPRODUCT(('Matchs'!$F$2:$F$101=$B52)*('Matchs'!$J$2:$J$101="Joué")*'Matchs'!$H$2:$H$101)+SUMPRODUCT(('Matchs'!$G$2:$G$101=$B52)*('Matchs'!$J$2:$J$101="Joué")*'Matchs'!$I$2:$I$101))</f>
        <v/>
      </c>
      <c r="I52" s="9">
        <f>IF($B52="","",SUMPRODUCT(('Matchs'!$F$2:$F$101=$B52)*('Matchs'!$J$2:$J$101="Joué")*'Matchs'!$I$2:$I$101)+SUMPRODUCT(('Matchs'!$G$2:$G$101=$B52)*('Matchs'!$J$2:$J$101="Joué")*'Matchs'!$H$2:$H$101))</f>
        <v/>
      </c>
      <c r="J52" s="9">
        <f>IF($B52="","",H52-I52)</f>
        <v/>
      </c>
      <c r="K52" s="9">
        <f>IF($B52="","",SUMIF('Matchs'!$F$2:$F$101,$B52,'Matchs'!$L$2:$L$101)+SUMIF('Matchs'!$G$2:$G$101,$B52,'Matchs'!$M$2:$M$101))</f>
        <v/>
      </c>
      <c r="L52" s="17">
        <f>IF($B52="","",IFERROR(E52/D52,0))</f>
        <v/>
      </c>
    </row>
    <row r="53">
      <c r="A53" s="11">
        <f>IF('Équipes'!$B$41="","",1+COUNTIFS($K$14:$K$113,"&gt;"&amp;K53)+COUNTIFS($K$14:$K$113,K53,$J$14:$J$113,"&gt;"&amp;J53))</f>
        <v/>
      </c>
      <c r="B53" s="15">
        <f>IF('Équipes'!$B$41="","",'Équipes'!$B$41)</f>
        <v/>
      </c>
      <c r="C53" s="11">
        <f>IF($B53="","",IFERROR(VLOOKUP($B53,'Équipes'!$B$2:$G$101,6,FALSE),""))</f>
        <v/>
      </c>
      <c r="D53" s="11">
        <f>IF($B53="","",COUNTIFS('Matchs'!$F$2:$F$101,$B53,'Matchs'!$J$2:$J$101,"Joué")+COUNTIFS('Matchs'!$G$2:$G$101,$B53,'Matchs'!$J$2:$J$101,"Joué"))</f>
        <v/>
      </c>
      <c r="E53" s="11">
        <f>IF($B53="","",COUNTIFS('Matchs'!$F$2:$F$101,$B53,'Matchs'!$J$2:$J$101,"Joué",'Matchs'!$L$2:$L$101,3)+COUNTIFS('Matchs'!$G$2:$G$101,$B53,'Matchs'!$J$2:$J$101,"Joué",'Matchs'!$M$2:$M$101,3))</f>
        <v/>
      </c>
      <c r="F53" s="11">
        <f>IF($B53="","",COUNTIFS('Matchs'!$F$2:$F$101,$B53,'Matchs'!$J$2:$J$101,"Joué",'Matchs'!$L$2:$L$101,1)+COUNTIFS('Matchs'!$G$2:$G$101,$B53,'Matchs'!$J$2:$J$101,"Joué",'Matchs'!$M$2:$M$101,1))</f>
        <v/>
      </c>
      <c r="G53" s="11">
        <f>IF($B53="","",D53-E53-F53)</f>
        <v/>
      </c>
      <c r="H53" s="11">
        <f>IF($B53="","",SUMPRODUCT(('Matchs'!$F$2:$F$101=$B53)*('Matchs'!$J$2:$J$101="Joué")*'Matchs'!$H$2:$H$101)+SUMPRODUCT(('Matchs'!$G$2:$G$101=$B53)*('Matchs'!$J$2:$J$101="Joué")*'Matchs'!$I$2:$I$101))</f>
        <v/>
      </c>
      <c r="I53" s="11">
        <f>IF($B53="","",SUMPRODUCT(('Matchs'!$F$2:$F$101=$B53)*('Matchs'!$J$2:$J$101="Joué")*'Matchs'!$I$2:$I$101)+SUMPRODUCT(('Matchs'!$G$2:$G$101=$B53)*('Matchs'!$J$2:$J$101="Joué")*'Matchs'!$H$2:$H$101))</f>
        <v/>
      </c>
      <c r="J53" s="11">
        <f>IF($B53="","",H53-I53)</f>
        <v/>
      </c>
      <c r="K53" s="11">
        <f>IF($B53="","",SUMIF('Matchs'!$F$2:$F$101,$B53,'Matchs'!$L$2:$L$101)+SUMIF('Matchs'!$G$2:$G$101,$B53,'Matchs'!$M$2:$M$101))</f>
        <v/>
      </c>
      <c r="L53" s="26">
        <f>IF($B53="","",IFERROR(E53/D53,0))</f>
        <v/>
      </c>
    </row>
    <row r="54">
      <c r="A54" s="9">
        <f>IF('Équipes'!$B$42="","",1+COUNTIFS($K$14:$K$113,"&gt;"&amp;K54)+COUNTIFS($K$14:$K$113,K54,$J$14:$J$113,"&gt;"&amp;J54))</f>
        <v/>
      </c>
      <c r="B54" s="13">
        <f>IF('Équipes'!$B$42="","",'Équipes'!$B$42)</f>
        <v/>
      </c>
      <c r="C54" s="9">
        <f>IF($B54="","",IFERROR(VLOOKUP($B54,'Équipes'!$B$2:$G$101,6,FALSE),""))</f>
        <v/>
      </c>
      <c r="D54" s="9">
        <f>IF($B54="","",COUNTIFS('Matchs'!$F$2:$F$101,$B54,'Matchs'!$J$2:$J$101,"Joué")+COUNTIFS('Matchs'!$G$2:$G$101,$B54,'Matchs'!$J$2:$J$101,"Joué"))</f>
        <v/>
      </c>
      <c r="E54" s="9">
        <f>IF($B54="","",COUNTIFS('Matchs'!$F$2:$F$101,$B54,'Matchs'!$J$2:$J$101,"Joué",'Matchs'!$L$2:$L$101,3)+COUNTIFS('Matchs'!$G$2:$G$101,$B54,'Matchs'!$J$2:$J$101,"Joué",'Matchs'!$M$2:$M$101,3))</f>
        <v/>
      </c>
      <c r="F54" s="9">
        <f>IF($B54="","",COUNTIFS('Matchs'!$F$2:$F$101,$B54,'Matchs'!$J$2:$J$101,"Joué",'Matchs'!$L$2:$L$101,1)+COUNTIFS('Matchs'!$G$2:$G$101,$B54,'Matchs'!$J$2:$J$101,"Joué",'Matchs'!$M$2:$M$101,1))</f>
        <v/>
      </c>
      <c r="G54" s="9">
        <f>IF($B54="","",D54-E54-F54)</f>
        <v/>
      </c>
      <c r="H54" s="9">
        <f>IF($B54="","",SUMPRODUCT(('Matchs'!$F$2:$F$101=$B54)*('Matchs'!$J$2:$J$101="Joué")*'Matchs'!$H$2:$H$101)+SUMPRODUCT(('Matchs'!$G$2:$G$101=$B54)*('Matchs'!$J$2:$J$101="Joué")*'Matchs'!$I$2:$I$101))</f>
        <v/>
      </c>
      <c r="I54" s="9">
        <f>IF($B54="","",SUMPRODUCT(('Matchs'!$F$2:$F$101=$B54)*('Matchs'!$J$2:$J$101="Joué")*'Matchs'!$I$2:$I$101)+SUMPRODUCT(('Matchs'!$G$2:$G$101=$B54)*('Matchs'!$J$2:$J$101="Joué")*'Matchs'!$H$2:$H$101))</f>
        <v/>
      </c>
      <c r="J54" s="9">
        <f>IF($B54="","",H54-I54)</f>
        <v/>
      </c>
      <c r="K54" s="9">
        <f>IF($B54="","",SUMIF('Matchs'!$F$2:$F$101,$B54,'Matchs'!$L$2:$L$101)+SUMIF('Matchs'!$G$2:$G$101,$B54,'Matchs'!$M$2:$M$101))</f>
        <v/>
      </c>
      <c r="L54" s="17">
        <f>IF($B54="","",IFERROR(E54/D54,0))</f>
        <v/>
      </c>
    </row>
    <row r="55">
      <c r="A55" s="11">
        <f>IF('Équipes'!$B$43="","",1+COUNTIFS($K$14:$K$113,"&gt;"&amp;K55)+COUNTIFS($K$14:$K$113,K55,$J$14:$J$113,"&gt;"&amp;J55))</f>
        <v/>
      </c>
      <c r="B55" s="15">
        <f>IF('Équipes'!$B$43="","",'Équipes'!$B$43)</f>
        <v/>
      </c>
      <c r="C55" s="11">
        <f>IF($B55="","",IFERROR(VLOOKUP($B55,'Équipes'!$B$2:$G$101,6,FALSE),""))</f>
        <v/>
      </c>
      <c r="D55" s="11">
        <f>IF($B55="","",COUNTIFS('Matchs'!$F$2:$F$101,$B55,'Matchs'!$J$2:$J$101,"Joué")+COUNTIFS('Matchs'!$G$2:$G$101,$B55,'Matchs'!$J$2:$J$101,"Joué"))</f>
        <v/>
      </c>
      <c r="E55" s="11">
        <f>IF($B55="","",COUNTIFS('Matchs'!$F$2:$F$101,$B55,'Matchs'!$J$2:$J$101,"Joué",'Matchs'!$L$2:$L$101,3)+COUNTIFS('Matchs'!$G$2:$G$101,$B55,'Matchs'!$J$2:$J$101,"Joué",'Matchs'!$M$2:$M$101,3))</f>
        <v/>
      </c>
      <c r="F55" s="11">
        <f>IF($B55="","",COUNTIFS('Matchs'!$F$2:$F$101,$B55,'Matchs'!$J$2:$J$101,"Joué",'Matchs'!$L$2:$L$101,1)+COUNTIFS('Matchs'!$G$2:$G$101,$B55,'Matchs'!$J$2:$J$101,"Joué",'Matchs'!$M$2:$M$101,1))</f>
        <v/>
      </c>
      <c r="G55" s="11">
        <f>IF($B55="","",D55-E55-F55)</f>
        <v/>
      </c>
      <c r="H55" s="11">
        <f>IF($B55="","",SUMPRODUCT(('Matchs'!$F$2:$F$101=$B55)*('Matchs'!$J$2:$J$101="Joué")*'Matchs'!$H$2:$H$101)+SUMPRODUCT(('Matchs'!$G$2:$G$101=$B55)*('Matchs'!$J$2:$J$101="Joué")*'Matchs'!$I$2:$I$101))</f>
        <v/>
      </c>
      <c r="I55" s="11">
        <f>IF($B55="","",SUMPRODUCT(('Matchs'!$F$2:$F$101=$B55)*('Matchs'!$J$2:$J$101="Joué")*'Matchs'!$I$2:$I$101)+SUMPRODUCT(('Matchs'!$G$2:$G$101=$B55)*('Matchs'!$J$2:$J$101="Joué")*'Matchs'!$H$2:$H$101))</f>
        <v/>
      </c>
      <c r="J55" s="11">
        <f>IF($B55="","",H55-I55)</f>
        <v/>
      </c>
      <c r="K55" s="11">
        <f>IF($B55="","",SUMIF('Matchs'!$F$2:$F$101,$B55,'Matchs'!$L$2:$L$101)+SUMIF('Matchs'!$G$2:$G$101,$B55,'Matchs'!$M$2:$M$101))</f>
        <v/>
      </c>
      <c r="L55" s="26">
        <f>IF($B55="","",IFERROR(E55/D55,0))</f>
        <v/>
      </c>
    </row>
    <row r="56">
      <c r="A56" s="9">
        <f>IF('Équipes'!$B$44="","",1+COUNTIFS($K$14:$K$113,"&gt;"&amp;K56)+COUNTIFS($K$14:$K$113,K56,$J$14:$J$113,"&gt;"&amp;J56))</f>
        <v/>
      </c>
      <c r="B56" s="13">
        <f>IF('Équipes'!$B$44="","",'Équipes'!$B$44)</f>
        <v/>
      </c>
      <c r="C56" s="9">
        <f>IF($B56="","",IFERROR(VLOOKUP($B56,'Équipes'!$B$2:$G$101,6,FALSE),""))</f>
        <v/>
      </c>
      <c r="D56" s="9">
        <f>IF($B56="","",COUNTIFS('Matchs'!$F$2:$F$101,$B56,'Matchs'!$J$2:$J$101,"Joué")+COUNTIFS('Matchs'!$G$2:$G$101,$B56,'Matchs'!$J$2:$J$101,"Joué"))</f>
        <v/>
      </c>
      <c r="E56" s="9">
        <f>IF($B56="","",COUNTIFS('Matchs'!$F$2:$F$101,$B56,'Matchs'!$J$2:$J$101,"Joué",'Matchs'!$L$2:$L$101,3)+COUNTIFS('Matchs'!$G$2:$G$101,$B56,'Matchs'!$J$2:$J$101,"Joué",'Matchs'!$M$2:$M$101,3))</f>
        <v/>
      </c>
      <c r="F56" s="9">
        <f>IF($B56="","",COUNTIFS('Matchs'!$F$2:$F$101,$B56,'Matchs'!$J$2:$J$101,"Joué",'Matchs'!$L$2:$L$101,1)+COUNTIFS('Matchs'!$G$2:$G$101,$B56,'Matchs'!$J$2:$J$101,"Joué",'Matchs'!$M$2:$M$101,1))</f>
        <v/>
      </c>
      <c r="G56" s="9">
        <f>IF($B56="","",D56-E56-F56)</f>
        <v/>
      </c>
      <c r="H56" s="9">
        <f>IF($B56="","",SUMPRODUCT(('Matchs'!$F$2:$F$101=$B56)*('Matchs'!$J$2:$J$101="Joué")*'Matchs'!$H$2:$H$101)+SUMPRODUCT(('Matchs'!$G$2:$G$101=$B56)*('Matchs'!$J$2:$J$101="Joué")*'Matchs'!$I$2:$I$101))</f>
        <v/>
      </c>
      <c r="I56" s="9">
        <f>IF($B56="","",SUMPRODUCT(('Matchs'!$F$2:$F$101=$B56)*('Matchs'!$J$2:$J$101="Joué")*'Matchs'!$I$2:$I$101)+SUMPRODUCT(('Matchs'!$G$2:$G$101=$B56)*('Matchs'!$J$2:$J$101="Joué")*'Matchs'!$H$2:$H$101))</f>
        <v/>
      </c>
      <c r="J56" s="9">
        <f>IF($B56="","",H56-I56)</f>
        <v/>
      </c>
      <c r="K56" s="9">
        <f>IF($B56="","",SUMIF('Matchs'!$F$2:$F$101,$B56,'Matchs'!$L$2:$L$101)+SUMIF('Matchs'!$G$2:$G$101,$B56,'Matchs'!$M$2:$M$101))</f>
        <v/>
      </c>
      <c r="L56" s="17">
        <f>IF($B56="","",IFERROR(E56/D56,0))</f>
        <v/>
      </c>
    </row>
    <row r="57">
      <c r="A57" s="11">
        <f>IF('Équipes'!$B$45="","",1+COUNTIFS($K$14:$K$113,"&gt;"&amp;K57)+COUNTIFS($K$14:$K$113,K57,$J$14:$J$113,"&gt;"&amp;J57))</f>
        <v/>
      </c>
      <c r="B57" s="15">
        <f>IF('Équipes'!$B$45="","",'Équipes'!$B$45)</f>
        <v/>
      </c>
      <c r="C57" s="11">
        <f>IF($B57="","",IFERROR(VLOOKUP($B57,'Équipes'!$B$2:$G$101,6,FALSE),""))</f>
        <v/>
      </c>
      <c r="D57" s="11">
        <f>IF($B57="","",COUNTIFS('Matchs'!$F$2:$F$101,$B57,'Matchs'!$J$2:$J$101,"Joué")+COUNTIFS('Matchs'!$G$2:$G$101,$B57,'Matchs'!$J$2:$J$101,"Joué"))</f>
        <v/>
      </c>
      <c r="E57" s="11">
        <f>IF($B57="","",COUNTIFS('Matchs'!$F$2:$F$101,$B57,'Matchs'!$J$2:$J$101,"Joué",'Matchs'!$L$2:$L$101,3)+COUNTIFS('Matchs'!$G$2:$G$101,$B57,'Matchs'!$J$2:$J$101,"Joué",'Matchs'!$M$2:$M$101,3))</f>
        <v/>
      </c>
      <c r="F57" s="11">
        <f>IF($B57="","",COUNTIFS('Matchs'!$F$2:$F$101,$B57,'Matchs'!$J$2:$J$101,"Joué",'Matchs'!$L$2:$L$101,1)+COUNTIFS('Matchs'!$G$2:$G$101,$B57,'Matchs'!$J$2:$J$101,"Joué",'Matchs'!$M$2:$M$101,1))</f>
        <v/>
      </c>
      <c r="G57" s="11">
        <f>IF($B57="","",D57-E57-F57)</f>
        <v/>
      </c>
      <c r="H57" s="11">
        <f>IF($B57="","",SUMPRODUCT(('Matchs'!$F$2:$F$101=$B57)*('Matchs'!$J$2:$J$101="Joué")*'Matchs'!$H$2:$H$101)+SUMPRODUCT(('Matchs'!$G$2:$G$101=$B57)*('Matchs'!$J$2:$J$101="Joué")*'Matchs'!$I$2:$I$101))</f>
        <v/>
      </c>
      <c r="I57" s="11">
        <f>IF($B57="","",SUMPRODUCT(('Matchs'!$F$2:$F$101=$B57)*('Matchs'!$J$2:$J$101="Joué")*'Matchs'!$I$2:$I$101)+SUMPRODUCT(('Matchs'!$G$2:$G$101=$B57)*('Matchs'!$J$2:$J$101="Joué")*'Matchs'!$H$2:$H$101))</f>
        <v/>
      </c>
      <c r="J57" s="11">
        <f>IF($B57="","",H57-I57)</f>
        <v/>
      </c>
      <c r="K57" s="11">
        <f>IF($B57="","",SUMIF('Matchs'!$F$2:$F$101,$B57,'Matchs'!$L$2:$L$101)+SUMIF('Matchs'!$G$2:$G$101,$B57,'Matchs'!$M$2:$M$101))</f>
        <v/>
      </c>
      <c r="L57" s="26">
        <f>IF($B57="","",IFERROR(E57/D57,0))</f>
        <v/>
      </c>
    </row>
    <row r="58">
      <c r="A58" s="9">
        <f>IF('Équipes'!$B$46="","",1+COUNTIFS($K$14:$K$113,"&gt;"&amp;K58)+COUNTIFS($K$14:$K$113,K58,$J$14:$J$113,"&gt;"&amp;J58))</f>
        <v/>
      </c>
      <c r="B58" s="13">
        <f>IF('Équipes'!$B$46="","",'Équipes'!$B$46)</f>
        <v/>
      </c>
      <c r="C58" s="9">
        <f>IF($B58="","",IFERROR(VLOOKUP($B58,'Équipes'!$B$2:$G$101,6,FALSE),""))</f>
        <v/>
      </c>
      <c r="D58" s="9">
        <f>IF($B58="","",COUNTIFS('Matchs'!$F$2:$F$101,$B58,'Matchs'!$J$2:$J$101,"Joué")+COUNTIFS('Matchs'!$G$2:$G$101,$B58,'Matchs'!$J$2:$J$101,"Joué"))</f>
        <v/>
      </c>
      <c r="E58" s="9">
        <f>IF($B58="","",COUNTIFS('Matchs'!$F$2:$F$101,$B58,'Matchs'!$J$2:$J$101,"Joué",'Matchs'!$L$2:$L$101,3)+COUNTIFS('Matchs'!$G$2:$G$101,$B58,'Matchs'!$J$2:$J$101,"Joué",'Matchs'!$M$2:$M$101,3))</f>
        <v/>
      </c>
      <c r="F58" s="9">
        <f>IF($B58="","",COUNTIFS('Matchs'!$F$2:$F$101,$B58,'Matchs'!$J$2:$J$101,"Joué",'Matchs'!$L$2:$L$101,1)+COUNTIFS('Matchs'!$G$2:$G$101,$B58,'Matchs'!$J$2:$J$101,"Joué",'Matchs'!$M$2:$M$101,1))</f>
        <v/>
      </c>
      <c r="G58" s="9">
        <f>IF($B58="","",D58-E58-F58)</f>
        <v/>
      </c>
      <c r="H58" s="9">
        <f>IF($B58="","",SUMPRODUCT(('Matchs'!$F$2:$F$101=$B58)*('Matchs'!$J$2:$J$101="Joué")*'Matchs'!$H$2:$H$101)+SUMPRODUCT(('Matchs'!$G$2:$G$101=$B58)*('Matchs'!$J$2:$J$101="Joué")*'Matchs'!$I$2:$I$101))</f>
        <v/>
      </c>
      <c r="I58" s="9">
        <f>IF($B58="","",SUMPRODUCT(('Matchs'!$F$2:$F$101=$B58)*('Matchs'!$J$2:$J$101="Joué")*'Matchs'!$I$2:$I$101)+SUMPRODUCT(('Matchs'!$G$2:$G$101=$B58)*('Matchs'!$J$2:$J$101="Joué")*'Matchs'!$H$2:$H$101))</f>
        <v/>
      </c>
      <c r="J58" s="9">
        <f>IF($B58="","",H58-I58)</f>
        <v/>
      </c>
      <c r="K58" s="9">
        <f>IF($B58="","",SUMIF('Matchs'!$F$2:$F$101,$B58,'Matchs'!$L$2:$L$101)+SUMIF('Matchs'!$G$2:$G$101,$B58,'Matchs'!$M$2:$M$101))</f>
        <v/>
      </c>
      <c r="L58" s="17">
        <f>IF($B58="","",IFERROR(E58/D58,0))</f>
        <v/>
      </c>
    </row>
    <row r="59">
      <c r="A59" s="11">
        <f>IF('Équipes'!$B$47="","",1+COUNTIFS($K$14:$K$113,"&gt;"&amp;K59)+COUNTIFS($K$14:$K$113,K59,$J$14:$J$113,"&gt;"&amp;J59))</f>
        <v/>
      </c>
      <c r="B59" s="15">
        <f>IF('Équipes'!$B$47="","",'Équipes'!$B$47)</f>
        <v/>
      </c>
      <c r="C59" s="11">
        <f>IF($B59="","",IFERROR(VLOOKUP($B59,'Équipes'!$B$2:$G$101,6,FALSE),""))</f>
        <v/>
      </c>
      <c r="D59" s="11">
        <f>IF($B59="","",COUNTIFS('Matchs'!$F$2:$F$101,$B59,'Matchs'!$J$2:$J$101,"Joué")+COUNTIFS('Matchs'!$G$2:$G$101,$B59,'Matchs'!$J$2:$J$101,"Joué"))</f>
        <v/>
      </c>
      <c r="E59" s="11">
        <f>IF($B59="","",COUNTIFS('Matchs'!$F$2:$F$101,$B59,'Matchs'!$J$2:$J$101,"Joué",'Matchs'!$L$2:$L$101,3)+COUNTIFS('Matchs'!$G$2:$G$101,$B59,'Matchs'!$J$2:$J$101,"Joué",'Matchs'!$M$2:$M$101,3))</f>
        <v/>
      </c>
      <c r="F59" s="11">
        <f>IF($B59="","",COUNTIFS('Matchs'!$F$2:$F$101,$B59,'Matchs'!$J$2:$J$101,"Joué",'Matchs'!$L$2:$L$101,1)+COUNTIFS('Matchs'!$G$2:$G$101,$B59,'Matchs'!$J$2:$J$101,"Joué",'Matchs'!$M$2:$M$101,1))</f>
        <v/>
      </c>
      <c r="G59" s="11">
        <f>IF($B59="","",D59-E59-F59)</f>
        <v/>
      </c>
      <c r="H59" s="11">
        <f>IF($B59="","",SUMPRODUCT(('Matchs'!$F$2:$F$101=$B59)*('Matchs'!$J$2:$J$101="Joué")*'Matchs'!$H$2:$H$101)+SUMPRODUCT(('Matchs'!$G$2:$G$101=$B59)*('Matchs'!$J$2:$J$101="Joué")*'Matchs'!$I$2:$I$101))</f>
        <v/>
      </c>
      <c r="I59" s="11">
        <f>IF($B59="","",SUMPRODUCT(('Matchs'!$F$2:$F$101=$B59)*('Matchs'!$J$2:$J$101="Joué")*'Matchs'!$I$2:$I$101)+SUMPRODUCT(('Matchs'!$G$2:$G$101=$B59)*('Matchs'!$J$2:$J$101="Joué")*'Matchs'!$H$2:$H$101))</f>
        <v/>
      </c>
      <c r="J59" s="11">
        <f>IF($B59="","",H59-I59)</f>
        <v/>
      </c>
      <c r="K59" s="11">
        <f>IF($B59="","",SUMIF('Matchs'!$F$2:$F$101,$B59,'Matchs'!$L$2:$L$101)+SUMIF('Matchs'!$G$2:$G$101,$B59,'Matchs'!$M$2:$M$101))</f>
        <v/>
      </c>
      <c r="L59" s="26">
        <f>IF($B59="","",IFERROR(E59/D59,0))</f>
        <v/>
      </c>
    </row>
    <row r="60">
      <c r="A60" s="9">
        <f>IF('Équipes'!$B$48="","",1+COUNTIFS($K$14:$K$113,"&gt;"&amp;K60)+COUNTIFS($K$14:$K$113,K60,$J$14:$J$113,"&gt;"&amp;J60))</f>
        <v/>
      </c>
      <c r="B60" s="13">
        <f>IF('Équipes'!$B$48="","",'Équipes'!$B$48)</f>
        <v/>
      </c>
      <c r="C60" s="9">
        <f>IF($B60="","",IFERROR(VLOOKUP($B60,'Équipes'!$B$2:$G$101,6,FALSE),""))</f>
        <v/>
      </c>
      <c r="D60" s="9">
        <f>IF($B60="","",COUNTIFS('Matchs'!$F$2:$F$101,$B60,'Matchs'!$J$2:$J$101,"Joué")+COUNTIFS('Matchs'!$G$2:$G$101,$B60,'Matchs'!$J$2:$J$101,"Joué"))</f>
        <v/>
      </c>
      <c r="E60" s="9">
        <f>IF($B60="","",COUNTIFS('Matchs'!$F$2:$F$101,$B60,'Matchs'!$J$2:$J$101,"Joué",'Matchs'!$L$2:$L$101,3)+COUNTIFS('Matchs'!$G$2:$G$101,$B60,'Matchs'!$J$2:$J$101,"Joué",'Matchs'!$M$2:$M$101,3))</f>
        <v/>
      </c>
      <c r="F60" s="9">
        <f>IF($B60="","",COUNTIFS('Matchs'!$F$2:$F$101,$B60,'Matchs'!$J$2:$J$101,"Joué",'Matchs'!$L$2:$L$101,1)+COUNTIFS('Matchs'!$G$2:$G$101,$B60,'Matchs'!$J$2:$J$101,"Joué",'Matchs'!$M$2:$M$101,1))</f>
        <v/>
      </c>
      <c r="G60" s="9">
        <f>IF($B60="","",D60-E60-F60)</f>
        <v/>
      </c>
      <c r="H60" s="9">
        <f>IF($B60="","",SUMPRODUCT(('Matchs'!$F$2:$F$101=$B60)*('Matchs'!$J$2:$J$101="Joué")*'Matchs'!$H$2:$H$101)+SUMPRODUCT(('Matchs'!$G$2:$G$101=$B60)*('Matchs'!$J$2:$J$101="Joué")*'Matchs'!$I$2:$I$101))</f>
        <v/>
      </c>
      <c r="I60" s="9">
        <f>IF($B60="","",SUMPRODUCT(('Matchs'!$F$2:$F$101=$B60)*('Matchs'!$J$2:$J$101="Joué")*'Matchs'!$I$2:$I$101)+SUMPRODUCT(('Matchs'!$G$2:$G$101=$B60)*('Matchs'!$J$2:$J$101="Joué")*'Matchs'!$H$2:$H$101))</f>
        <v/>
      </c>
      <c r="J60" s="9">
        <f>IF($B60="","",H60-I60)</f>
        <v/>
      </c>
      <c r="K60" s="9">
        <f>IF($B60="","",SUMIF('Matchs'!$F$2:$F$101,$B60,'Matchs'!$L$2:$L$101)+SUMIF('Matchs'!$G$2:$G$101,$B60,'Matchs'!$M$2:$M$101))</f>
        <v/>
      </c>
      <c r="L60" s="17">
        <f>IF($B60="","",IFERROR(E60/D60,0))</f>
        <v/>
      </c>
    </row>
    <row r="61">
      <c r="A61" s="11">
        <f>IF('Équipes'!$B$49="","",1+COUNTIFS($K$14:$K$113,"&gt;"&amp;K61)+COUNTIFS($K$14:$K$113,K61,$J$14:$J$113,"&gt;"&amp;J61))</f>
        <v/>
      </c>
      <c r="B61" s="15">
        <f>IF('Équipes'!$B$49="","",'Équipes'!$B$49)</f>
        <v/>
      </c>
      <c r="C61" s="11">
        <f>IF($B61="","",IFERROR(VLOOKUP($B61,'Équipes'!$B$2:$G$101,6,FALSE),""))</f>
        <v/>
      </c>
      <c r="D61" s="11">
        <f>IF($B61="","",COUNTIFS('Matchs'!$F$2:$F$101,$B61,'Matchs'!$J$2:$J$101,"Joué")+COUNTIFS('Matchs'!$G$2:$G$101,$B61,'Matchs'!$J$2:$J$101,"Joué"))</f>
        <v/>
      </c>
      <c r="E61" s="11">
        <f>IF($B61="","",COUNTIFS('Matchs'!$F$2:$F$101,$B61,'Matchs'!$J$2:$J$101,"Joué",'Matchs'!$L$2:$L$101,3)+COUNTIFS('Matchs'!$G$2:$G$101,$B61,'Matchs'!$J$2:$J$101,"Joué",'Matchs'!$M$2:$M$101,3))</f>
        <v/>
      </c>
      <c r="F61" s="11">
        <f>IF($B61="","",COUNTIFS('Matchs'!$F$2:$F$101,$B61,'Matchs'!$J$2:$J$101,"Joué",'Matchs'!$L$2:$L$101,1)+COUNTIFS('Matchs'!$G$2:$G$101,$B61,'Matchs'!$J$2:$J$101,"Joué",'Matchs'!$M$2:$M$101,1))</f>
        <v/>
      </c>
      <c r="G61" s="11">
        <f>IF($B61="","",D61-E61-F61)</f>
        <v/>
      </c>
      <c r="H61" s="11">
        <f>IF($B61="","",SUMPRODUCT(('Matchs'!$F$2:$F$101=$B61)*('Matchs'!$J$2:$J$101="Joué")*'Matchs'!$H$2:$H$101)+SUMPRODUCT(('Matchs'!$G$2:$G$101=$B61)*('Matchs'!$J$2:$J$101="Joué")*'Matchs'!$I$2:$I$101))</f>
        <v/>
      </c>
      <c r="I61" s="11">
        <f>IF($B61="","",SUMPRODUCT(('Matchs'!$F$2:$F$101=$B61)*('Matchs'!$J$2:$J$101="Joué")*'Matchs'!$I$2:$I$101)+SUMPRODUCT(('Matchs'!$G$2:$G$101=$B61)*('Matchs'!$J$2:$J$101="Joué")*'Matchs'!$H$2:$H$101))</f>
        <v/>
      </c>
      <c r="J61" s="11">
        <f>IF($B61="","",H61-I61)</f>
        <v/>
      </c>
      <c r="K61" s="11">
        <f>IF($B61="","",SUMIF('Matchs'!$F$2:$F$101,$B61,'Matchs'!$L$2:$L$101)+SUMIF('Matchs'!$G$2:$G$101,$B61,'Matchs'!$M$2:$M$101))</f>
        <v/>
      </c>
      <c r="L61" s="26">
        <f>IF($B61="","",IFERROR(E61/D61,0))</f>
        <v/>
      </c>
    </row>
    <row r="62">
      <c r="A62" s="9">
        <f>IF('Équipes'!$B$50="","",1+COUNTIFS($K$14:$K$113,"&gt;"&amp;K62)+COUNTIFS($K$14:$K$113,K62,$J$14:$J$113,"&gt;"&amp;J62))</f>
        <v/>
      </c>
      <c r="B62" s="13">
        <f>IF('Équipes'!$B$50="","",'Équipes'!$B$50)</f>
        <v/>
      </c>
      <c r="C62" s="9">
        <f>IF($B62="","",IFERROR(VLOOKUP($B62,'Équipes'!$B$2:$G$101,6,FALSE),""))</f>
        <v/>
      </c>
      <c r="D62" s="9">
        <f>IF($B62="","",COUNTIFS('Matchs'!$F$2:$F$101,$B62,'Matchs'!$J$2:$J$101,"Joué")+COUNTIFS('Matchs'!$G$2:$G$101,$B62,'Matchs'!$J$2:$J$101,"Joué"))</f>
        <v/>
      </c>
      <c r="E62" s="9">
        <f>IF($B62="","",COUNTIFS('Matchs'!$F$2:$F$101,$B62,'Matchs'!$J$2:$J$101,"Joué",'Matchs'!$L$2:$L$101,3)+COUNTIFS('Matchs'!$G$2:$G$101,$B62,'Matchs'!$J$2:$J$101,"Joué",'Matchs'!$M$2:$M$101,3))</f>
        <v/>
      </c>
      <c r="F62" s="9">
        <f>IF($B62="","",COUNTIFS('Matchs'!$F$2:$F$101,$B62,'Matchs'!$J$2:$J$101,"Joué",'Matchs'!$L$2:$L$101,1)+COUNTIFS('Matchs'!$G$2:$G$101,$B62,'Matchs'!$J$2:$J$101,"Joué",'Matchs'!$M$2:$M$101,1))</f>
        <v/>
      </c>
      <c r="G62" s="9">
        <f>IF($B62="","",D62-E62-F62)</f>
        <v/>
      </c>
      <c r="H62" s="9">
        <f>IF($B62="","",SUMPRODUCT(('Matchs'!$F$2:$F$101=$B62)*('Matchs'!$J$2:$J$101="Joué")*'Matchs'!$H$2:$H$101)+SUMPRODUCT(('Matchs'!$G$2:$G$101=$B62)*('Matchs'!$J$2:$J$101="Joué")*'Matchs'!$I$2:$I$101))</f>
        <v/>
      </c>
      <c r="I62" s="9">
        <f>IF($B62="","",SUMPRODUCT(('Matchs'!$F$2:$F$101=$B62)*('Matchs'!$J$2:$J$101="Joué")*'Matchs'!$I$2:$I$101)+SUMPRODUCT(('Matchs'!$G$2:$G$101=$B62)*('Matchs'!$J$2:$J$101="Joué")*'Matchs'!$H$2:$H$101))</f>
        <v/>
      </c>
      <c r="J62" s="9">
        <f>IF($B62="","",H62-I62)</f>
        <v/>
      </c>
      <c r="K62" s="9">
        <f>IF($B62="","",SUMIF('Matchs'!$F$2:$F$101,$B62,'Matchs'!$L$2:$L$101)+SUMIF('Matchs'!$G$2:$G$101,$B62,'Matchs'!$M$2:$M$101))</f>
        <v/>
      </c>
      <c r="L62" s="17">
        <f>IF($B62="","",IFERROR(E62/D62,0))</f>
        <v/>
      </c>
    </row>
    <row r="63">
      <c r="A63" s="11">
        <f>IF('Équipes'!$B$51="","",1+COUNTIFS($K$14:$K$113,"&gt;"&amp;K63)+COUNTIFS($K$14:$K$113,K63,$J$14:$J$113,"&gt;"&amp;J63))</f>
        <v/>
      </c>
      <c r="B63" s="15">
        <f>IF('Équipes'!$B$51="","",'Équipes'!$B$51)</f>
        <v/>
      </c>
      <c r="C63" s="11">
        <f>IF($B63="","",IFERROR(VLOOKUP($B63,'Équipes'!$B$2:$G$101,6,FALSE),""))</f>
        <v/>
      </c>
      <c r="D63" s="11">
        <f>IF($B63="","",COUNTIFS('Matchs'!$F$2:$F$101,$B63,'Matchs'!$J$2:$J$101,"Joué")+COUNTIFS('Matchs'!$G$2:$G$101,$B63,'Matchs'!$J$2:$J$101,"Joué"))</f>
        <v/>
      </c>
      <c r="E63" s="11">
        <f>IF($B63="","",COUNTIFS('Matchs'!$F$2:$F$101,$B63,'Matchs'!$J$2:$J$101,"Joué",'Matchs'!$L$2:$L$101,3)+COUNTIFS('Matchs'!$G$2:$G$101,$B63,'Matchs'!$J$2:$J$101,"Joué",'Matchs'!$M$2:$M$101,3))</f>
        <v/>
      </c>
      <c r="F63" s="11">
        <f>IF($B63="","",COUNTIFS('Matchs'!$F$2:$F$101,$B63,'Matchs'!$J$2:$J$101,"Joué",'Matchs'!$L$2:$L$101,1)+COUNTIFS('Matchs'!$G$2:$G$101,$B63,'Matchs'!$J$2:$J$101,"Joué",'Matchs'!$M$2:$M$101,1))</f>
        <v/>
      </c>
      <c r="G63" s="11">
        <f>IF($B63="","",D63-E63-F63)</f>
        <v/>
      </c>
      <c r="H63" s="11">
        <f>IF($B63="","",SUMPRODUCT(('Matchs'!$F$2:$F$101=$B63)*('Matchs'!$J$2:$J$101="Joué")*'Matchs'!$H$2:$H$101)+SUMPRODUCT(('Matchs'!$G$2:$G$101=$B63)*('Matchs'!$J$2:$J$101="Joué")*'Matchs'!$I$2:$I$101))</f>
        <v/>
      </c>
      <c r="I63" s="11">
        <f>IF($B63="","",SUMPRODUCT(('Matchs'!$F$2:$F$101=$B63)*('Matchs'!$J$2:$J$101="Joué")*'Matchs'!$I$2:$I$101)+SUMPRODUCT(('Matchs'!$G$2:$G$101=$B63)*('Matchs'!$J$2:$J$101="Joué")*'Matchs'!$H$2:$H$101))</f>
        <v/>
      </c>
      <c r="J63" s="11">
        <f>IF($B63="","",H63-I63)</f>
        <v/>
      </c>
      <c r="K63" s="11">
        <f>IF($B63="","",SUMIF('Matchs'!$F$2:$F$101,$B63,'Matchs'!$L$2:$L$101)+SUMIF('Matchs'!$G$2:$G$101,$B63,'Matchs'!$M$2:$M$101))</f>
        <v/>
      </c>
      <c r="L63" s="26">
        <f>IF($B63="","",IFERROR(E63/D63,0))</f>
        <v/>
      </c>
    </row>
    <row r="64">
      <c r="A64" s="9">
        <f>IF('Équipes'!$B$52="","",1+COUNTIFS($K$14:$K$113,"&gt;"&amp;K64)+COUNTIFS($K$14:$K$113,K64,$J$14:$J$113,"&gt;"&amp;J64))</f>
        <v/>
      </c>
      <c r="B64" s="13">
        <f>IF('Équipes'!$B$52="","",'Équipes'!$B$52)</f>
        <v/>
      </c>
      <c r="C64" s="9">
        <f>IF($B64="","",IFERROR(VLOOKUP($B64,'Équipes'!$B$2:$G$101,6,FALSE),""))</f>
        <v/>
      </c>
      <c r="D64" s="9">
        <f>IF($B64="","",COUNTIFS('Matchs'!$F$2:$F$101,$B64,'Matchs'!$J$2:$J$101,"Joué")+COUNTIFS('Matchs'!$G$2:$G$101,$B64,'Matchs'!$J$2:$J$101,"Joué"))</f>
        <v/>
      </c>
      <c r="E64" s="9">
        <f>IF($B64="","",COUNTIFS('Matchs'!$F$2:$F$101,$B64,'Matchs'!$J$2:$J$101,"Joué",'Matchs'!$L$2:$L$101,3)+COUNTIFS('Matchs'!$G$2:$G$101,$B64,'Matchs'!$J$2:$J$101,"Joué",'Matchs'!$M$2:$M$101,3))</f>
        <v/>
      </c>
      <c r="F64" s="9">
        <f>IF($B64="","",COUNTIFS('Matchs'!$F$2:$F$101,$B64,'Matchs'!$J$2:$J$101,"Joué",'Matchs'!$L$2:$L$101,1)+COUNTIFS('Matchs'!$G$2:$G$101,$B64,'Matchs'!$J$2:$J$101,"Joué",'Matchs'!$M$2:$M$101,1))</f>
        <v/>
      </c>
      <c r="G64" s="9">
        <f>IF($B64="","",D64-E64-F64)</f>
        <v/>
      </c>
      <c r="H64" s="9">
        <f>IF($B64="","",SUMPRODUCT(('Matchs'!$F$2:$F$101=$B64)*('Matchs'!$J$2:$J$101="Joué")*'Matchs'!$H$2:$H$101)+SUMPRODUCT(('Matchs'!$G$2:$G$101=$B64)*('Matchs'!$J$2:$J$101="Joué")*'Matchs'!$I$2:$I$101))</f>
        <v/>
      </c>
      <c r="I64" s="9">
        <f>IF($B64="","",SUMPRODUCT(('Matchs'!$F$2:$F$101=$B64)*('Matchs'!$J$2:$J$101="Joué")*'Matchs'!$I$2:$I$101)+SUMPRODUCT(('Matchs'!$G$2:$G$101=$B64)*('Matchs'!$J$2:$J$101="Joué")*'Matchs'!$H$2:$H$101))</f>
        <v/>
      </c>
      <c r="J64" s="9">
        <f>IF($B64="","",H64-I64)</f>
        <v/>
      </c>
      <c r="K64" s="9">
        <f>IF($B64="","",SUMIF('Matchs'!$F$2:$F$101,$B64,'Matchs'!$L$2:$L$101)+SUMIF('Matchs'!$G$2:$G$101,$B64,'Matchs'!$M$2:$M$101))</f>
        <v/>
      </c>
      <c r="L64" s="17">
        <f>IF($B64="","",IFERROR(E64/D64,0))</f>
        <v/>
      </c>
    </row>
    <row r="65">
      <c r="A65" s="11">
        <f>IF('Équipes'!$B$53="","",1+COUNTIFS($K$14:$K$113,"&gt;"&amp;K65)+COUNTIFS($K$14:$K$113,K65,$J$14:$J$113,"&gt;"&amp;J65))</f>
        <v/>
      </c>
      <c r="B65" s="15">
        <f>IF('Équipes'!$B$53="","",'Équipes'!$B$53)</f>
        <v/>
      </c>
      <c r="C65" s="11">
        <f>IF($B65="","",IFERROR(VLOOKUP($B65,'Équipes'!$B$2:$G$101,6,FALSE),""))</f>
        <v/>
      </c>
      <c r="D65" s="11">
        <f>IF($B65="","",COUNTIFS('Matchs'!$F$2:$F$101,$B65,'Matchs'!$J$2:$J$101,"Joué")+COUNTIFS('Matchs'!$G$2:$G$101,$B65,'Matchs'!$J$2:$J$101,"Joué"))</f>
        <v/>
      </c>
      <c r="E65" s="11">
        <f>IF($B65="","",COUNTIFS('Matchs'!$F$2:$F$101,$B65,'Matchs'!$J$2:$J$101,"Joué",'Matchs'!$L$2:$L$101,3)+COUNTIFS('Matchs'!$G$2:$G$101,$B65,'Matchs'!$J$2:$J$101,"Joué",'Matchs'!$M$2:$M$101,3))</f>
        <v/>
      </c>
      <c r="F65" s="11">
        <f>IF($B65="","",COUNTIFS('Matchs'!$F$2:$F$101,$B65,'Matchs'!$J$2:$J$101,"Joué",'Matchs'!$L$2:$L$101,1)+COUNTIFS('Matchs'!$G$2:$G$101,$B65,'Matchs'!$J$2:$J$101,"Joué",'Matchs'!$M$2:$M$101,1))</f>
        <v/>
      </c>
      <c r="G65" s="11">
        <f>IF($B65="","",D65-E65-F65)</f>
        <v/>
      </c>
      <c r="H65" s="11">
        <f>IF($B65="","",SUMPRODUCT(('Matchs'!$F$2:$F$101=$B65)*('Matchs'!$J$2:$J$101="Joué")*'Matchs'!$H$2:$H$101)+SUMPRODUCT(('Matchs'!$G$2:$G$101=$B65)*('Matchs'!$J$2:$J$101="Joué")*'Matchs'!$I$2:$I$101))</f>
        <v/>
      </c>
      <c r="I65" s="11">
        <f>IF($B65="","",SUMPRODUCT(('Matchs'!$F$2:$F$101=$B65)*('Matchs'!$J$2:$J$101="Joué")*'Matchs'!$I$2:$I$101)+SUMPRODUCT(('Matchs'!$G$2:$G$101=$B65)*('Matchs'!$J$2:$J$101="Joué")*'Matchs'!$H$2:$H$101))</f>
        <v/>
      </c>
      <c r="J65" s="11">
        <f>IF($B65="","",H65-I65)</f>
        <v/>
      </c>
      <c r="K65" s="11">
        <f>IF($B65="","",SUMIF('Matchs'!$F$2:$F$101,$B65,'Matchs'!$L$2:$L$101)+SUMIF('Matchs'!$G$2:$G$101,$B65,'Matchs'!$M$2:$M$101))</f>
        <v/>
      </c>
      <c r="L65" s="26">
        <f>IF($B65="","",IFERROR(E65/D65,0))</f>
        <v/>
      </c>
    </row>
    <row r="66">
      <c r="A66" s="9">
        <f>IF('Équipes'!$B$54="","",1+COUNTIFS($K$14:$K$113,"&gt;"&amp;K66)+COUNTIFS($K$14:$K$113,K66,$J$14:$J$113,"&gt;"&amp;J66))</f>
        <v/>
      </c>
      <c r="B66" s="13">
        <f>IF('Équipes'!$B$54="","",'Équipes'!$B$54)</f>
        <v/>
      </c>
      <c r="C66" s="9">
        <f>IF($B66="","",IFERROR(VLOOKUP($B66,'Équipes'!$B$2:$G$101,6,FALSE),""))</f>
        <v/>
      </c>
      <c r="D66" s="9">
        <f>IF($B66="","",COUNTIFS('Matchs'!$F$2:$F$101,$B66,'Matchs'!$J$2:$J$101,"Joué")+COUNTIFS('Matchs'!$G$2:$G$101,$B66,'Matchs'!$J$2:$J$101,"Joué"))</f>
        <v/>
      </c>
      <c r="E66" s="9">
        <f>IF($B66="","",COUNTIFS('Matchs'!$F$2:$F$101,$B66,'Matchs'!$J$2:$J$101,"Joué",'Matchs'!$L$2:$L$101,3)+COUNTIFS('Matchs'!$G$2:$G$101,$B66,'Matchs'!$J$2:$J$101,"Joué",'Matchs'!$M$2:$M$101,3))</f>
        <v/>
      </c>
      <c r="F66" s="9">
        <f>IF($B66="","",COUNTIFS('Matchs'!$F$2:$F$101,$B66,'Matchs'!$J$2:$J$101,"Joué",'Matchs'!$L$2:$L$101,1)+COUNTIFS('Matchs'!$G$2:$G$101,$B66,'Matchs'!$J$2:$J$101,"Joué",'Matchs'!$M$2:$M$101,1))</f>
        <v/>
      </c>
      <c r="G66" s="9">
        <f>IF($B66="","",D66-E66-F66)</f>
        <v/>
      </c>
      <c r="H66" s="9">
        <f>IF($B66="","",SUMPRODUCT(('Matchs'!$F$2:$F$101=$B66)*('Matchs'!$J$2:$J$101="Joué")*'Matchs'!$H$2:$H$101)+SUMPRODUCT(('Matchs'!$G$2:$G$101=$B66)*('Matchs'!$J$2:$J$101="Joué")*'Matchs'!$I$2:$I$101))</f>
        <v/>
      </c>
      <c r="I66" s="9">
        <f>IF($B66="","",SUMPRODUCT(('Matchs'!$F$2:$F$101=$B66)*('Matchs'!$J$2:$J$101="Joué")*'Matchs'!$I$2:$I$101)+SUMPRODUCT(('Matchs'!$G$2:$G$101=$B66)*('Matchs'!$J$2:$J$101="Joué")*'Matchs'!$H$2:$H$101))</f>
        <v/>
      </c>
      <c r="J66" s="9">
        <f>IF($B66="","",H66-I66)</f>
        <v/>
      </c>
      <c r="K66" s="9">
        <f>IF($B66="","",SUMIF('Matchs'!$F$2:$F$101,$B66,'Matchs'!$L$2:$L$101)+SUMIF('Matchs'!$G$2:$G$101,$B66,'Matchs'!$M$2:$M$101))</f>
        <v/>
      </c>
      <c r="L66" s="17">
        <f>IF($B66="","",IFERROR(E66/D66,0))</f>
        <v/>
      </c>
    </row>
    <row r="67">
      <c r="A67" s="11">
        <f>IF('Équipes'!$B$55="","",1+COUNTIFS($K$14:$K$113,"&gt;"&amp;K67)+COUNTIFS($K$14:$K$113,K67,$J$14:$J$113,"&gt;"&amp;J67))</f>
        <v/>
      </c>
      <c r="B67" s="15">
        <f>IF('Équipes'!$B$55="","",'Équipes'!$B$55)</f>
        <v/>
      </c>
      <c r="C67" s="11">
        <f>IF($B67="","",IFERROR(VLOOKUP($B67,'Équipes'!$B$2:$G$101,6,FALSE),""))</f>
        <v/>
      </c>
      <c r="D67" s="11">
        <f>IF($B67="","",COUNTIFS('Matchs'!$F$2:$F$101,$B67,'Matchs'!$J$2:$J$101,"Joué")+COUNTIFS('Matchs'!$G$2:$G$101,$B67,'Matchs'!$J$2:$J$101,"Joué"))</f>
        <v/>
      </c>
      <c r="E67" s="11">
        <f>IF($B67="","",COUNTIFS('Matchs'!$F$2:$F$101,$B67,'Matchs'!$J$2:$J$101,"Joué",'Matchs'!$L$2:$L$101,3)+COUNTIFS('Matchs'!$G$2:$G$101,$B67,'Matchs'!$J$2:$J$101,"Joué",'Matchs'!$M$2:$M$101,3))</f>
        <v/>
      </c>
      <c r="F67" s="11">
        <f>IF($B67="","",COUNTIFS('Matchs'!$F$2:$F$101,$B67,'Matchs'!$J$2:$J$101,"Joué",'Matchs'!$L$2:$L$101,1)+COUNTIFS('Matchs'!$G$2:$G$101,$B67,'Matchs'!$J$2:$J$101,"Joué",'Matchs'!$M$2:$M$101,1))</f>
        <v/>
      </c>
      <c r="G67" s="11">
        <f>IF($B67="","",D67-E67-F67)</f>
        <v/>
      </c>
      <c r="H67" s="11">
        <f>IF($B67="","",SUMPRODUCT(('Matchs'!$F$2:$F$101=$B67)*('Matchs'!$J$2:$J$101="Joué")*'Matchs'!$H$2:$H$101)+SUMPRODUCT(('Matchs'!$G$2:$G$101=$B67)*('Matchs'!$J$2:$J$101="Joué")*'Matchs'!$I$2:$I$101))</f>
        <v/>
      </c>
      <c r="I67" s="11">
        <f>IF($B67="","",SUMPRODUCT(('Matchs'!$F$2:$F$101=$B67)*('Matchs'!$J$2:$J$101="Joué")*'Matchs'!$I$2:$I$101)+SUMPRODUCT(('Matchs'!$G$2:$G$101=$B67)*('Matchs'!$J$2:$J$101="Joué")*'Matchs'!$H$2:$H$101))</f>
        <v/>
      </c>
      <c r="J67" s="11">
        <f>IF($B67="","",H67-I67)</f>
        <v/>
      </c>
      <c r="K67" s="11">
        <f>IF($B67="","",SUMIF('Matchs'!$F$2:$F$101,$B67,'Matchs'!$L$2:$L$101)+SUMIF('Matchs'!$G$2:$G$101,$B67,'Matchs'!$M$2:$M$101))</f>
        <v/>
      </c>
      <c r="L67" s="26">
        <f>IF($B67="","",IFERROR(E67/D67,0))</f>
        <v/>
      </c>
    </row>
    <row r="68">
      <c r="A68" s="9">
        <f>IF('Équipes'!$B$56="","",1+COUNTIFS($K$14:$K$113,"&gt;"&amp;K68)+COUNTIFS($K$14:$K$113,K68,$J$14:$J$113,"&gt;"&amp;J68))</f>
        <v/>
      </c>
      <c r="B68" s="13">
        <f>IF('Équipes'!$B$56="","",'Équipes'!$B$56)</f>
        <v/>
      </c>
      <c r="C68" s="9">
        <f>IF($B68="","",IFERROR(VLOOKUP($B68,'Équipes'!$B$2:$G$101,6,FALSE),""))</f>
        <v/>
      </c>
      <c r="D68" s="9">
        <f>IF($B68="","",COUNTIFS('Matchs'!$F$2:$F$101,$B68,'Matchs'!$J$2:$J$101,"Joué")+COUNTIFS('Matchs'!$G$2:$G$101,$B68,'Matchs'!$J$2:$J$101,"Joué"))</f>
        <v/>
      </c>
      <c r="E68" s="9">
        <f>IF($B68="","",COUNTIFS('Matchs'!$F$2:$F$101,$B68,'Matchs'!$J$2:$J$101,"Joué",'Matchs'!$L$2:$L$101,3)+COUNTIFS('Matchs'!$G$2:$G$101,$B68,'Matchs'!$J$2:$J$101,"Joué",'Matchs'!$M$2:$M$101,3))</f>
        <v/>
      </c>
      <c r="F68" s="9">
        <f>IF($B68="","",COUNTIFS('Matchs'!$F$2:$F$101,$B68,'Matchs'!$J$2:$J$101,"Joué",'Matchs'!$L$2:$L$101,1)+COUNTIFS('Matchs'!$G$2:$G$101,$B68,'Matchs'!$J$2:$J$101,"Joué",'Matchs'!$M$2:$M$101,1))</f>
        <v/>
      </c>
      <c r="G68" s="9">
        <f>IF($B68="","",D68-E68-F68)</f>
        <v/>
      </c>
      <c r="H68" s="9">
        <f>IF($B68="","",SUMPRODUCT(('Matchs'!$F$2:$F$101=$B68)*('Matchs'!$J$2:$J$101="Joué")*'Matchs'!$H$2:$H$101)+SUMPRODUCT(('Matchs'!$G$2:$G$101=$B68)*('Matchs'!$J$2:$J$101="Joué")*'Matchs'!$I$2:$I$101))</f>
        <v/>
      </c>
      <c r="I68" s="9">
        <f>IF($B68="","",SUMPRODUCT(('Matchs'!$F$2:$F$101=$B68)*('Matchs'!$J$2:$J$101="Joué")*'Matchs'!$I$2:$I$101)+SUMPRODUCT(('Matchs'!$G$2:$G$101=$B68)*('Matchs'!$J$2:$J$101="Joué")*'Matchs'!$H$2:$H$101))</f>
        <v/>
      </c>
      <c r="J68" s="9">
        <f>IF($B68="","",H68-I68)</f>
        <v/>
      </c>
      <c r="K68" s="9">
        <f>IF($B68="","",SUMIF('Matchs'!$F$2:$F$101,$B68,'Matchs'!$L$2:$L$101)+SUMIF('Matchs'!$G$2:$G$101,$B68,'Matchs'!$M$2:$M$101))</f>
        <v/>
      </c>
      <c r="L68" s="17">
        <f>IF($B68="","",IFERROR(E68/D68,0))</f>
        <v/>
      </c>
    </row>
    <row r="69">
      <c r="A69" s="11">
        <f>IF('Équipes'!$B$57="","",1+COUNTIFS($K$14:$K$113,"&gt;"&amp;K69)+COUNTIFS($K$14:$K$113,K69,$J$14:$J$113,"&gt;"&amp;J69))</f>
        <v/>
      </c>
      <c r="B69" s="15">
        <f>IF('Équipes'!$B$57="","",'Équipes'!$B$57)</f>
        <v/>
      </c>
      <c r="C69" s="11">
        <f>IF($B69="","",IFERROR(VLOOKUP($B69,'Équipes'!$B$2:$G$101,6,FALSE),""))</f>
        <v/>
      </c>
      <c r="D69" s="11">
        <f>IF($B69="","",COUNTIFS('Matchs'!$F$2:$F$101,$B69,'Matchs'!$J$2:$J$101,"Joué")+COUNTIFS('Matchs'!$G$2:$G$101,$B69,'Matchs'!$J$2:$J$101,"Joué"))</f>
        <v/>
      </c>
      <c r="E69" s="11">
        <f>IF($B69="","",COUNTIFS('Matchs'!$F$2:$F$101,$B69,'Matchs'!$J$2:$J$101,"Joué",'Matchs'!$L$2:$L$101,3)+COUNTIFS('Matchs'!$G$2:$G$101,$B69,'Matchs'!$J$2:$J$101,"Joué",'Matchs'!$M$2:$M$101,3))</f>
        <v/>
      </c>
      <c r="F69" s="11">
        <f>IF($B69="","",COUNTIFS('Matchs'!$F$2:$F$101,$B69,'Matchs'!$J$2:$J$101,"Joué",'Matchs'!$L$2:$L$101,1)+COUNTIFS('Matchs'!$G$2:$G$101,$B69,'Matchs'!$J$2:$J$101,"Joué",'Matchs'!$M$2:$M$101,1))</f>
        <v/>
      </c>
      <c r="G69" s="11">
        <f>IF($B69="","",D69-E69-F69)</f>
        <v/>
      </c>
      <c r="H69" s="11">
        <f>IF($B69="","",SUMPRODUCT(('Matchs'!$F$2:$F$101=$B69)*('Matchs'!$J$2:$J$101="Joué")*'Matchs'!$H$2:$H$101)+SUMPRODUCT(('Matchs'!$G$2:$G$101=$B69)*('Matchs'!$J$2:$J$101="Joué")*'Matchs'!$I$2:$I$101))</f>
        <v/>
      </c>
      <c r="I69" s="11">
        <f>IF($B69="","",SUMPRODUCT(('Matchs'!$F$2:$F$101=$B69)*('Matchs'!$J$2:$J$101="Joué")*'Matchs'!$I$2:$I$101)+SUMPRODUCT(('Matchs'!$G$2:$G$101=$B69)*('Matchs'!$J$2:$J$101="Joué")*'Matchs'!$H$2:$H$101))</f>
        <v/>
      </c>
      <c r="J69" s="11">
        <f>IF($B69="","",H69-I69)</f>
        <v/>
      </c>
      <c r="K69" s="11">
        <f>IF($B69="","",SUMIF('Matchs'!$F$2:$F$101,$B69,'Matchs'!$L$2:$L$101)+SUMIF('Matchs'!$G$2:$G$101,$B69,'Matchs'!$M$2:$M$101))</f>
        <v/>
      </c>
      <c r="L69" s="26">
        <f>IF($B69="","",IFERROR(E69/D69,0))</f>
        <v/>
      </c>
    </row>
    <row r="70">
      <c r="A70" s="9">
        <f>IF('Équipes'!$B$58="","",1+COUNTIFS($K$14:$K$113,"&gt;"&amp;K70)+COUNTIFS($K$14:$K$113,K70,$J$14:$J$113,"&gt;"&amp;J70))</f>
        <v/>
      </c>
      <c r="B70" s="13">
        <f>IF('Équipes'!$B$58="","",'Équipes'!$B$58)</f>
        <v/>
      </c>
      <c r="C70" s="9">
        <f>IF($B70="","",IFERROR(VLOOKUP($B70,'Équipes'!$B$2:$G$101,6,FALSE),""))</f>
        <v/>
      </c>
      <c r="D70" s="9">
        <f>IF($B70="","",COUNTIFS('Matchs'!$F$2:$F$101,$B70,'Matchs'!$J$2:$J$101,"Joué")+COUNTIFS('Matchs'!$G$2:$G$101,$B70,'Matchs'!$J$2:$J$101,"Joué"))</f>
        <v/>
      </c>
      <c r="E70" s="9">
        <f>IF($B70="","",COUNTIFS('Matchs'!$F$2:$F$101,$B70,'Matchs'!$J$2:$J$101,"Joué",'Matchs'!$L$2:$L$101,3)+COUNTIFS('Matchs'!$G$2:$G$101,$B70,'Matchs'!$J$2:$J$101,"Joué",'Matchs'!$M$2:$M$101,3))</f>
        <v/>
      </c>
      <c r="F70" s="9">
        <f>IF($B70="","",COUNTIFS('Matchs'!$F$2:$F$101,$B70,'Matchs'!$J$2:$J$101,"Joué",'Matchs'!$L$2:$L$101,1)+COUNTIFS('Matchs'!$G$2:$G$101,$B70,'Matchs'!$J$2:$J$101,"Joué",'Matchs'!$M$2:$M$101,1))</f>
        <v/>
      </c>
      <c r="G70" s="9">
        <f>IF($B70="","",D70-E70-F70)</f>
        <v/>
      </c>
      <c r="H70" s="9">
        <f>IF($B70="","",SUMPRODUCT(('Matchs'!$F$2:$F$101=$B70)*('Matchs'!$J$2:$J$101="Joué")*'Matchs'!$H$2:$H$101)+SUMPRODUCT(('Matchs'!$G$2:$G$101=$B70)*('Matchs'!$J$2:$J$101="Joué")*'Matchs'!$I$2:$I$101))</f>
        <v/>
      </c>
      <c r="I70" s="9">
        <f>IF($B70="","",SUMPRODUCT(('Matchs'!$F$2:$F$101=$B70)*('Matchs'!$J$2:$J$101="Joué")*'Matchs'!$I$2:$I$101)+SUMPRODUCT(('Matchs'!$G$2:$G$101=$B70)*('Matchs'!$J$2:$J$101="Joué")*'Matchs'!$H$2:$H$101))</f>
        <v/>
      </c>
      <c r="J70" s="9">
        <f>IF($B70="","",H70-I70)</f>
        <v/>
      </c>
      <c r="K70" s="9">
        <f>IF($B70="","",SUMIF('Matchs'!$F$2:$F$101,$B70,'Matchs'!$L$2:$L$101)+SUMIF('Matchs'!$G$2:$G$101,$B70,'Matchs'!$M$2:$M$101))</f>
        <v/>
      </c>
      <c r="L70" s="17">
        <f>IF($B70="","",IFERROR(E70/D70,0))</f>
        <v/>
      </c>
    </row>
    <row r="71">
      <c r="A71" s="11">
        <f>IF('Équipes'!$B$59="","",1+COUNTIFS($K$14:$K$113,"&gt;"&amp;K71)+COUNTIFS($K$14:$K$113,K71,$J$14:$J$113,"&gt;"&amp;J71))</f>
        <v/>
      </c>
      <c r="B71" s="15">
        <f>IF('Équipes'!$B$59="","",'Équipes'!$B$59)</f>
        <v/>
      </c>
      <c r="C71" s="11">
        <f>IF($B71="","",IFERROR(VLOOKUP($B71,'Équipes'!$B$2:$G$101,6,FALSE),""))</f>
        <v/>
      </c>
      <c r="D71" s="11">
        <f>IF($B71="","",COUNTIFS('Matchs'!$F$2:$F$101,$B71,'Matchs'!$J$2:$J$101,"Joué")+COUNTIFS('Matchs'!$G$2:$G$101,$B71,'Matchs'!$J$2:$J$101,"Joué"))</f>
        <v/>
      </c>
      <c r="E71" s="11">
        <f>IF($B71="","",COUNTIFS('Matchs'!$F$2:$F$101,$B71,'Matchs'!$J$2:$J$101,"Joué",'Matchs'!$L$2:$L$101,3)+COUNTIFS('Matchs'!$G$2:$G$101,$B71,'Matchs'!$J$2:$J$101,"Joué",'Matchs'!$M$2:$M$101,3))</f>
        <v/>
      </c>
      <c r="F71" s="11">
        <f>IF($B71="","",COUNTIFS('Matchs'!$F$2:$F$101,$B71,'Matchs'!$J$2:$J$101,"Joué",'Matchs'!$L$2:$L$101,1)+COUNTIFS('Matchs'!$G$2:$G$101,$B71,'Matchs'!$J$2:$J$101,"Joué",'Matchs'!$M$2:$M$101,1))</f>
        <v/>
      </c>
      <c r="G71" s="11">
        <f>IF($B71="","",D71-E71-F71)</f>
        <v/>
      </c>
      <c r="H71" s="11">
        <f>IF($B71="","",SUMPRODUCT(('Matchs'!$F$2:$F$101=$B71)*('Matchs'!$J$2:$J$101="Joué")*'Matchs'!$H$2:$H$101)+SUMPRODUCT(('Matchs'!$G$2:$G$101=$B71)*('Matchs'!$J$2:$J$101="Joué")*'Matchs'!$I$2:$I$101))</f>
        <v/>
      </c>
      <c r="I71" s="11">
        <f>IF($B71="","",SUMPRODUCT(('Matchs'!$F$2:$F$101=$B71)*('Matchs'!$J$2:$J$101="Joué")*'Matchs'!$I$2:$I$101)+SUMPRODUCT(('Matchs'!$G$2:$G$101=$B71)*('Matchs'!$J$2:$J$101="Joué")*'Matchs'!$H$2:$H$101))</f>
        <v/>
      </c>
      <c r="J71" s="11">
        <f>IF($B71="","",H71-I71)</f>
        <v/>
      </c>
      <c r="K71" s="11">
        <f>IF($B71="","",SUMIF('Matchs'!$F$2:$F$101,$B71,'Matchs'!$L$2:$L$101)+SUMIF('Matchs'!$G$2:$G$101,$B71,'Matchs'!$M$2:$M$101))</f>
        <v/>
      </c>
      <c r="L71" s="26">
        <f>IF($B71="","",IFERROR(E71/D71,0))</f>
        <v/>
      </c>
    </row>
    <row r="72">
      <c r="A72" s="9">
        <f>IF('Équipes'!$B$60="","",1+COUNTIFS($K$14:$K$113,"&gt;"&amp;K72)+COUNTIFS($K$14:$K$113,K72,$J$14:$J$113,"&gt;"&amp;J72))</f>
        <v/>
      </c>
      <c r="B72" s="13">
        <f>IF('Équipes'!$B$60="","",'Équipes'!$B$60)</f>
        <v/>
      </c>
      <c r="C72" s="9">
        <f>IF($B72="","",IFERROR(VLOOKUP($B72,'Équipes'!$B$2:$G$101,6,FALSE),""))</f>
        <v/>
      </c>
      <c r="D72" s="9">
        <f>IF($B72="","",COUNTIFS('Matchs'!$F$2:$F$101,$B72,'Matchs'!$J$2:$J$101,"Joué")+COUNTIFS('Matchs'!$G$2:$G$101,$B72,'Matchs'!$J$2:$J$101,"Joué"))</f>
        <v/>
      </c>
      <c r="E72" s="9">
        <f>IF($B72="","",COUNTIFS('Matchs'!$F$2:$F$101,$B72,'Matchs'!$J$2:$J$101,"Joué",'Matchs'!$L$2:$L$101,3)+COUNTIFS('Matchs'!$G$2:$G$101,$B72,'Matchs'!$J$2:$J$101,"Joué",'Matchs'!$M$2:$M$101,3))</f>
        <v/>
      </c>
      <c r="F72" s="9">
        <f>IF($B72="","",COUNTIFS('Matchs'!$F$2:$F$101,$B72,'Matchs'!$J$2:$J$101,"Joué",'Matchs'!$L$2:$L$101,1)+COUNTIFS('Matchs'!$G$2:$G$101,$B72,'Matchs'!$J$2:$J$101,"Joué",'Matchs'!$M$2:$M$101,1))</f>
        <v/>
      </c>
      <c r="G72" s="9">
        <f>IF($B72="","",D72-E72-F72)</f>
        <v/>
      </c>
      <c r="H72" s="9">
        <f>IF($B72="","",SUMPRODUCT(('Matchs'!$F$2:$F$101=$B72)*('Matchs'!$J$2:$J$101="Joué")*'Matchs'!$H$2:$H$101)+SUMPRODUCT(('Matchs'!$G$2:$G$101=$B72)*('Matchs'!$J$2:$J$101="Joué")*'Matchs'!$I$2:$I$101))</f>
        <v/>
      </c>
      <c r="I72" s="9">
        <f>IF($B72="","",SUMPRODUCT(('Matchs'!$F$2:$F$101=$B72)*('Matchs'!$J$2:$J$101="Joué")*'Matchs'!$I$2:$I$101)+SUMPRODUCT(('Matchs'!$G$2:$G$101=$B72)*('Matchs'!$J$2:$J$101="Joué")*'Matchs'!$H$2:$H$101))</f>
        <v/>
      </c>
      <c r="J72" s="9">
        <f>IF($B72="","",H72-I72)</f>
        <v/>
      </c>
      <c r="K72" s="9">
        <f>IF($B72="","",SUMIF('Matchs'!$F$2:$F$101,$B72,'Matchs'!$L$2:$L$101)+SUMIF('Matchs'!$G$2:$G$101,$B72,'Matchs'!$M$2:$M$101))</f>
        <v/>
      </c>
      <c r="L72" s="17">
        <f>IF($B72="","",IFERROR(E72/D72,0))</f>
        <v/>
      </c>
    </row>
    <row r="73">
      <c r="A73" s="11">
        <f>IF('Équipes'!$B$61="","",1+COUNTIFS($K$14:$K$113,"&gt;"&amp;K73)+COUNTIFS($K$14:$K$113,K73,$J$14:$J$113,"&gt;"&amp;J73))</f>
        <v/>
      </c>
      <c r="B73" s="15">
        <f>IF('Équipes'!$B$61="","",'Équipes'!$B$61)</f>
        <v/>
      </c>
      <c r="C73" s="11">
        <f>IF($B73="","",IFERROR(VLOOKUP($B73,'Équipes'!$B$2:$G$101,6,FALSE),""))</f>
        <v/>
      </c>
      <c r="D73" s="11">
        <f>IF($B73="","",COUNTIFS('Matchs'!$F$2:$F$101,$B73,'Matchs'!$J$2:$J$101,"Joué")+COUNTIFS('Matchs'!$G$2:$G$101,$B73,'Matchs'!$J$2:$J$101,"Joué"))</f>
        <v/>
      </c>
      <c r="E73" s="11">
        <f>IF($B73="","",COUNTIFS('Matchs'!$F$2:$F$101,$B73,'Matchs'!$J$2:$J$101,"Joué",'Matchs'!$L$2:$L$101,3)+COUNTIFS('Matchs'!$G$2:$G$101,$B73,'Matchs'!$J$2:$J$101,"Joué",'Matchs'!$M$2:$M$101,3))</f>
        <v/>
      </c>
      <c r="F73" s="11">
        <f>IF($B73="","",COUNTIFS('Matchs'!$F$2:$F$101,$B73,'Matchs'!$J$2:$J$101,"Joué",'Matchs'!$L$2:$L$101,1)+COUNTIFS('Matchs'!$G$2:$G$101,$B73,'Matchs'!$J$2:$J$101,"Joué",'Matchs'!$M$2:$M$101,1))</f>
        <v/>
      </c>
      <c r="G73" s="11">
        <f>IF($B73="","",D73-E73-F73)</f>
        <v/>
      </c>
      <c r="H73" s="11">
        <f>IF($B73="","",SUMPRODUCT(('Matchs'!$F$2:$F$101=$B73)*('Matchs'!$J$2:$J$101="Joué")*'Matchs'!$H$2:$H$101)+SUMPRODUCT(('Matchs'!$G$2:$G$101=$B73)*('Matchs'!$J$2:$J$101="Joué")*'Matchs'!$I$2:$I$101))</f>
        <v/>
      </c>
      <c r="I73" s="11">
        <f>IF($B73="","",SUMPRODUCT(('Matchs'!$F$2:$F$101=$B73)*('Matchs'!$J$2:$J$101="Joué")*'Matchs'!$I$2:$I$101)+SUMPRODUCT(('Matchs'!$G$2:$G$101=$B73)*('Matchs'!$J$2:$J$101="Joué")*'Matchs'!$H$2:$H$101))</f>
        <v/>
      </c>
      <c r="J73" s="11">
        <f>IF($B73="","",H73-I73)</f>
        <v/>
      </c>
      <c r="K73" s="11">
        <f>IF($B73="","",SUMIF('Matchs'!$F$2:$F$101,$B73,'Matchs'!$L$2:$L$101)+SUMIF('Matchs'!$G$2:$G$101,$B73,'Matchs'!$M$2:$M$101))</f>
        <v/>
      </c>
      <c r="L73" s="26">
        <f>IF($B73="","",IFERROR(E73/D73,0))</f>
        <v/>
      </c>
    </row>
    <row r="74">
      <c r="A74" s="9">
        <f>IF('Équipes'!$B$62="","",1+COUNTIFS($K$14:$K$113,"&gt;"&amp;K74)+COUNTIFS($K$14:$K$113,K74,$J$14:$J$113,"&gt;"&amp;J74))</f>
        <v/>
      </c>
      <c r="B74" s="13">
        <f>IF('Équipes'!$B$62="","",'Équipes'!$B$62)</f>
        <v/>
      </c>
      <c r="C74" s="9">
        <f>IF($B74="","",IFERROR(VLOOKUP($B74,'Équipes'!$B$2:$G$101,6,FALSE),""))</f>
        <v/>
      </c>
      <c r="D74" s="9">
        <f>IF($B74="","",COUNTIFS('Matchs'!$F$2:$F$101,$B74,'Matchs'!$J$2:$J$101,"Joué")+COUNTIFS('Matchs'!$G$2:$G$101,$B74,'Matchs'!$J$2:$J$101,"Joué"))</f>
        <v/>
      </c>
      <c r="E74" s="9">
        <f>IF($B74="","",COUNTIFS('Matchs'!$F$2:$F$101,$B74,'Matchs'!$J$2:$J$101,"Joué",'Matchs'!$L$2:$L$101,3)+COUNTIFS('Matchs'!$G$2:$G$101,$B74,'Matchs'!$J$2:$J$101,"Joué",'Matchs'!$M$2:$M$101,3))</f>
        <v/>
      </c>
      <c r="F74" s="9">
        <f>IF($B74="","",COUNTIFS('Matchs'!$F$2:$F$101,$B74,'Matchs'!$J$2:$J$101,"Joué",'Matchs'!$L$2:$L$101,1)+COUNTIFS('Matchs'!$G$2:$G$101,$B74,'Matchs'!$J$2:$J$101,"Joué",'Matchs'!$M$2:$M$101,1))</f>
        <v/>
      </c>
      <c r="G74" s="9">
        <f>IF($B74="","",D74-E74-F74)</f>
        <v/>
      </c>
      <c r="H74" s="9">
        <f>IF($B74="","",SUMPRODUCT(('Matchs'!$F$2:$F$101=$B74)*('Matchs'!$J$2:$J$101="Joué")*'Matchs'!$H$2:$H$101)+SUMPRODUCT(('Matchs'!$G$2:$G$101=$B74)*('Matchs'!$J$2:$J$101="Joué")*'Matchs'!$I$2:$I$101))</f>
        <v/>
      </c>
      <c r="I74" s="9">
        <f>IF($B74="","",SUMPRODUCT(('Matchs'!$F$2:$F$101=$B74)*('Matchs'!$J$2:$J$101="Joué")*'Matchs'!$I$2:$I$101)+SUMPRODUCT(('Matchs'!$G$2:$G$101=$B74)*('Matchs'!$J$2:$J$101="Joué")*'Matchs'!$H$2:$H$101))</f>
        <v/>
      </c>
      <c r="J74" s="9">
        <f>IF($B74="","",H74-I74)</f>
        <v/>
      </c>
      <c r="K74" s="9">
        <f>IF($B74="","",SUMIF('Matchs'!$F$2:$F$101,$B74,'Matchs'!$L$2:$L$101)+SUMIF('Matchs'!$G$2:$G$101,$B74,'Matchs'!$M$2:$M$101))</f>
        <v/>
      </c>
      <c r="L74" s="17">
        <f>IF($B74="","",IFERROR(E74/D74,0))</f>
        <v/>
      </c>
    </row>
    <row r="75">
      <c r="A75" s="11">
        <f>IF('Équipes'!$B$63="","",1+COUNTIFS($K$14:$K$113,"&gt;"&amp;K75)+COUNTIFS($K$14:$K$113,K75,$J$14:$J$113,"&gt;"&amp;J75))</f>
        <v/>
      </c>
      <c r="B75" s="15">
        <f>IF('Équipes'!$B$63="","",'Équipes'!$B$63)</f>
        <v/>
      </c>
      <c r="C75" s="11">
        <f>IF($B75="","",IFERROR(VLOOKUP($B75,'Équipes'!$B$2:$G$101,6,FALSE),""))</f>
        <v/>
      </c>
      <c r="D75" s="11">
        <f>IF($B75="","",COUNTIFS('Matchs'!$F$2:$F$101,$B75,'Matchs'!$J$2:$J$101,"Joué")+COUNTIFS('Matchs'!$G$2:$G$101,$B75,'Matchs'!$J$2:$J$101,"Joué"))</f>
        <v/>
      </c>
      <c r="E75" s="11">
        <f>IF($B75="","",COUNTIFS('Matchs'!$F$2:$F$101,$B75,'Matchs'!$J$2:$J$101,"Joué",'Matchs'!$L$2:$L$101,3)+COUNTIFS('Matchs'!$G$2:$G$101,$B75,'Matchs'!$J$2:$J$101,"Joué",'Matchs'!$M$2:$M$101,3))</f>
        <v/>
      </c>
      <c r="F75" s="11">
        <f>IF($B75="","",COUNTIFS('Matchs'!$F$2:$F$101,$B75,'Matchs'!$J$2:$J$101,"Joué",'Matchs'!$L$2:$L$101,1)+COUNTIFS('Matchs'!$G$2:$G$101,$B75,'Matchs'!$J$2:$J$101,"Joué",'Matchs'!$M$2:$M$101,1))</f>
        <v/>
      </c>
      <c r="G75" s="11">
        <f>IF($B75="","",D75-E75-F75)</f>
        <v/>
      </c>
      <c r="H75" s="11">
        <f>IF($B75="","",SUMPRODUCT(('Matchs'!$F$2:$F$101=$B75)*('Matchs'!$J$2:$J$101="Joué")*'Matchs'!$H$2:$H$101)+SUMPRODUCT(('Matchs'!$G$2:$G$101=$B75)*('Matchs'!$J$2:$J$101="Joué")*'Matchs'!$I$2:$I$101))</f>
        <v/>
      </c>
      <c r="I75" s="11">
        <f>IF($B75="","",SUMPRODUCT(('Matchs'!$F$2:$F$101=$B75)*('Matchs'!$J$2:$J$101="Joué")*'Matchs'!$I$2:$I$101)+SUMPRODUCT(('Matchs'!$G$2:$G$101=$B75)*('Matchs'!$J$2:$J$101="Joué")*'Matchs'!$H$2:$H$101))</f>
        <v/>
      </c>
      <c r="J75" s="11">
        <f>IF($B75="","",H75-I75)</f>
        <v/>
      </c>
      <c r="K75" s="11">
        <f>IF($B75="","",SUMIF('Matchs'!$F$2:$F$101,$B75,'Matchs'!$L$2:$L$101)+SUMIF('Matchs'!$G$2:$G$101,$B75,'Matchs'!$M$2:$M$101))</f>
        <v/>
      </c>
      <c r="L75" s="26">
        <f>IF($B75="","",IFERROR(E75/D75,0))</f>
        <v/>
      </c>
    </row>
    <row r="76">
      <c r="A76" s="9">
        <f>IF('Équipes'!$B$64="","",1+COUNTIFS($K$14:$K$113,"&gt;"&amp;K76)+COUNTIFS($K$14:$K$113,K76,$J$14:$J$113,"&gt;"&amp;J76))</f>
        <v/>
      </c>
      <c r="B76" s="13">
        <f>IF('Équipes'!$B$64="","",'Équipes'!$B$64)</f>
        <v/>
      </c>
      <c r="C76" s="9">
        <f>IF($B76="","",IFERROR(VLOOKUP($B76,'Équipes'!$B$2:$G$101,6,FALSE),""))</f>
        <v/>
      </c>
      <c r="D76" s="9">
        <f>IF($B76="","",COUNTIFS('Matchs'!$F$2:$F$101,$B76,'Matchs'!$J$2:$J$101,"Joué")+COUNTIFS('Matchs'!$G$2:$G$101,$B76,'Matchs'!$J$2:$J$101,"Joué"))</f>
        <v/>
      </c>
      <c r="E76" s="9">
        <f>IF($B76="","",COUNTIFS('Matchs'!$F$2:$F$101,$B76,'Matchs'!$J$2:$J$101,"Joué",'Matchs'!$L$2:$L$101,3)+COUNTIFS('Matchs'!$G$2:$G$101,$B76,'Matchs'!$J$2:$J$101,"Joué",'Matchs'!$M$2:$M$101,3))</f>
        <v/>
      </c>
      <c r="F76" s="9">
        <f>IF($B76="","",COUNTIFS('Matchs'!$F$2:$F$101,$B76,'Matchs'!$J$2:$J$101,"Joué",'Matchs'!$L$2:$L$101,1)+COUNTIFS('Matchs'!$G$2:$G$101,$B76,'Matchs'!$J$2:$J$101,"Joué",'Matchs'!$M$2:$M$101,1))</f>
        <v/>
      </c>
      <c r="G76" s="9">
        <f>IF($B76="","",D76-E76-F76)</f>
        <v/>
      </c>
      <c r="H76" s="9">
        <f>IF($B76="","",SUMPRODUCT(('Matchs'!$F$2:$F$101=$B76)*('Matchs'!$J$2:$J$101="Joué")*'Matchs'!$H$2:$H$101)+SUMPRODUCT(('Matchs'!$G$2:$G$101=$B76)*('Matchs'!$J$2:$J$101="Joué")*'Matchs'!$I$2:$I$101))</f>
        <v/>
      </c>
      <c r="I76" s="9">
        <f>IF($B76="","",SUMPRODUCT(('Matchs'!$F$2:$F$101=$B76)*('Matchs'!$J$2:$J$101="Joué")*'Matchs'!$I$2:$I$101)+SUMPRODUCT(('Matchs'!$G$2:$G$101=$B76)*('Matchs'!$J$2:$J$101="Joué")*'Matchs'!$H$2:$H$101))</f>
        <v/>
      </c>
      <c r="J76" s="9">
        <f>IF($B76="","",H76-I76)</f>
        <v/>
      </c>
      <c r="K76" s="9">
        <f>IF($B76="","",SUMIF('Matchs'!$F$2:$F$101,$B76,'Matchs'!$L$2:$L$101)+SUMIF('Matchs'!$G$2:$G$101,$B76,'Matchs'!$M$2:$M$101))</f>
        <v/>
      </c>
      <c r="L76" s="17">
        <f>IF($B76="","",IFERROR(E76/D76,0))</f>
        <v/>
      </c>
    </row>
    <row r="77">
      <c r="A77" s="11">
        <f>IF('Équipes'!$B$65="","",1+COUNTIFS($K$14:$K$113,"&gt;"&amp;K77)+COUNTIFS($K$14:$K$113,K77,$J$14:$J$113,"&gt;"&amp;J77))</f>
        <v/>
      </c>
      <c r="B77" s="15">
        <f>IF('Équipes'!$B$65="","",'Équipes'!$B$65)</f>
        <v/>
      </c>
      <c r="C77" s="11">
        <f>IF($B77="","",IFERROR(VLOOKUP($B77,'Équipes'!$B$2:$G$101,6,FALSE),""))</f>
        <v/>
      </c>
      <c r="D77" s="11">
        <f>IF($B77="","",COUNTIFS('Matchs'!$F$2:$F$101,$B77,'Matchs'!$J$2:$J$101,"Joué")+COUNTIFS('Matchs'!$G$2:$G$101,$B77,'Matchs'!$J$2:$J$101,"Joué"))</f>
        <v/>
      </c>
      <c r="E77" s="11">
        <f>IF($B77="","",COUNTIFS('Matchs'!$F$2:$F$101,$B77,'Matchs'!$J$2:$J$101,"Joué",'Matchs'!$L$2:$L$101,3)+COUNTIFS('Matchs'!$G$2:$G$101,$B77,'Matchs'!$J$2:$J$101,"Joué",'Matchs'!$M$2:$M$101,3))</f>
        <v/>
      </c>
      <c r="F77" s="11">
        <f>IF($B77="","",COUNTIFS('Matchs'!$F$2:$F$101,$B77,'Matchs'!$J$2:$J$101,"Joué",'Matchs'!$L$2:$L$101,1)+COUNTIFS('Matchs'!$G$2:$G$101,$B77,'Matchs'!$J$2:$J$101,"Joué",'Matchs'!$M$2:$M$101,1))</f>
        <v/>
      </c>
      <c r="G77" s="11">
        <f>IF($B77="","",D77-E77-F77)</f>
        <v/>
      </c>
      <c r="H77" s="11">
        <f>IF($B77="","",SUMPRODUCT(('Matchs'!$F$2:$F$101=$B77)*('Matchs'!$J$2:$J$101="Joué")*'Matchs'!$H$2:$H$101)+SUMPRODUCT(('Matchs'!$G$2:$G$101=$B77)*('Matchs'!$J$2:$J$101="Joué")*'Matchs'!$I$2:$I$101))</f>
        <v/>
      </c>
      <c r="I77" s="11">
        <f>IF($B77="","",SUMPRODUCT(('Matchs'!$F$2:$F$101=$B77)*('Matchs'!$J$2:$J$101="Joué")*'Matchs'!$I$2:$I$101)+SUMPRODUCT(('Matchs'!$G$2:$G$101=$B77)*('Matchs'!$J$2:$J$101="Joué")*'Matchs'!$H$2:$H$101))</f>
        <v/>
      </c>
      <c r="J77" s="11">
        <f>IF($B77="","",H77-I77)</f>
        <v/>
      </c>
      <c r="K77" s="11">
        <f>IF($B77="","",SUMIF('Matchs'!$F$2:$F$101,$B77,'Matchs'!$L$2:$L$101)+SUMIF('Matchs'!$G$2:$G$101,$B77,'Matchs'!$M$2:$M$101))</f>
        <v/>
      </c>
      <c r="L77" s="26">
        <f>IF($B77="","",IFERROR(E77/D77,0))</f>
        <v/>
      </c>
    </row>
    <row r="78">
      <c r="A78" s="9">
        <f>IF('Équipes'!$B$66="","",1+COUNTIFS($K$14:$K$113,"&gt;"&amp;K78)+COUNTIFS($K$14:$K$113,K78,$J$14:$J$113,"&gt;"&amp;J78))</f>
        <v/>
      </c>
      <c r="B78" s="13">
        <f>IF('Équipes'!$B$66="","",'Équipes'!$B$66)</f>
        <v/>
      </c>
      <c r="C78" s="9">
        <f>IF($B78="","",IFERROR(VLOOKUP($B78,'Équipes'!$B$2:$G$101,6,FALSE),""))</f>
        <v/>
      </c>
      <c r="D78" s="9">
        <f>IF($B78="","",COUNTIFS('Matchs'!$F$2:$F$101,$B78,'Matchs'!$J$2:$J$101,"Joué")+COUNTIFS('Matchs'!$G$2:$G$101,$B78,'Matchs'!$J$2:$J$101,"Joué"))</f>
        <v/>
      </c>
      <c r="E78" s="9">
        <f>IF($B78="","",COUNTIFS('Matchs'!$F$2:$F$101,$B78,'Matchs'!$J$2:$J$101,"Joué",'Matchs'!$L$2:$L$101,3)+COUNTIFS('Matchs'!$G$2:$G$101,$B78,'Matchs'!$J$2:$J$101,"Joué",'Matchs'!$M$2:$M$101,3))</f>
        <v/>
      </c>
      <c r="F78" s="9">
        <f>IF($B78="","",COUNTIFS('Matchs'!$F$2:$F$101,$B78,'Matchs'!$J$2:$J$101,"Joué",'Matchs'!$L$2:$L$101,1)+COUNTIFS('Matchs'!$G$2:$G$101,$B78,'Matchs'!$J$2:$J$101,"Joué",'Matchs'!$M$2:$M$101,1))</f>
        <v/>
      </c>
      <c r="G78" s="9">
        <f>IF($B78="","",D78-E78-F78)</f>
        <v/>
      </c>
      <c r="H78" s="9">
        <f>IF($B78="","",SUMPRODUCT(('Matchs'!$F$2:$F$101=$B78)*('Matchs'!$J$2:$J$101="Joué")*'Matchs'!$H$2:$H$101)+SUMPRODUCT(('Matchs'!$G$2:$G$101=$B78)*('Matchs'!$J$2:$J$101="Joué")*'Matchs'!$I$2:$I$101))</f>
        <v/>
      </c>
      <c r="I78" s="9">
        <f>IF($B78="","",SUMPRODUCT(('Matchs'!$F$2:$F$101=$B78)*('Matchs'!$J$2:$J$101="Joué")*'Matchs'!$I$2:$I$101)+SUMPRODUCT(('Matchs'!$G$2:$G$101=$B78)*('Matchs'!$J$2:$J$101="Joué")*'Matchs'!$H$2:$H$101))</f>
        <v/>
      </c>
      <c r="J78" s="9">
        <f>IF($B78="","",H78-I78)</f>
        <v/>
      </c>
      <c r="K78" s="9">
        <f>IF($B78="","",SUMIF('Matchs'!$F$2:$F$101,$B78,'Matchs'!$L$2:$L$101)+SUMIF('Matchs'!$G$2:$G$101,$B78,'Matchs'!$M$2:$M$101))</f>
        <v/>
      </c>
      <c r="L78" s="17">
        <f>IF($B78="","",IFERROR(E78/D78,0))</f>
        <v/>
      </c>
    </row>
    <row r="79">
      <c r="A79" s="11">
        <f>IF('Équipes'!$B$67="","",1+COUNTIFS($K$14:$K$113,"&gt;"&amp;K79)+COUNTIFS($K$14:$K$113,K79,$J$14:$J$113,"&gt;"&amp;J79))</f>
        <v/>
      </c>
      <c r="B79" s="15">
        <f>IF('Équipes'!$B$67="","",'Équipes'!$B$67)</f>
        <v/>
      </c>
      <c r="C79" s="11">
        <f>IF($B79="","",IFERROR(VLOOKUP($B79,'Équipes'!$B$2:$G$101,6,FALSE),""))</f>
        <v/>
      </c>
      <c r="D79" s="11">
        <f>IF($B79="","",COUNTIFS('Matchs'!$F$2:$F$101,$B79,'Matchs'!$J$2:$J$101,"Joué")+COUNTIFS('Matchs'!$G$2:$G$101,$B79,'Matchs'!$J$2:$J$101,"Joué"))</f>
        <v/>
      </c>
      <c r="E79" s="11">
        <f>IF($B79="","",COUNTIFS('Matchs'!$F$2:$F$101,$B79,'Matchs'!$J$2:$J$101,"Joué",'Matchs'!$L$2:$L$101,3)+COUNTIFS('Matchs'!$G$2:$G$101,$B79,'Matchs'!$J$2:$J$101,"Joué",'Matchs'!$M$2:$M$101,3))</f>
        <v/>
      </c>
      <c r="F79" s="11">
        <f>IF($B79="","",COUNTIFS('Matchs'!$F$2:$F$101,$B79,'Matchs'!$J$2:$J$101,"Joué",'Matchs'!$L$2:$L$101,1)+COUNTIFS('Matchs'!$G$2:$G$101,$B79,'Matchs'!$J$2:$J$101,"Joué",'Matchs'!$M$2:$M$101,1))</f>
        <v/>
      </c>
      <c r="G79" s="11">
        <f>IF($B79="","",D79-E79-F79)</f>
        <v/>
      </c>
      <c r="H79" s="11">
        <f>IF($B79="","",SUMPRODUCT(('Matchs'!$F$2:$F$101=$B79)*('Matchs'!$J$2:$J$101="Joué")*'Matchs'!$H$2:$H$101)+SUMPRODUCT(('Matchs'!$G$2:$G$101=$B79)*('Matchs'!$J$2:$J$101="Joué")*'Matchs'!$I$2:$I$101))</f>
        <v/>
      </c>
      <c r="I79" s="11">
        <f>IF($B79="","",SUMPRODUCT(('Matchs'!$F$2:$F$101=$B79)*('Matchs'!$J$2:$J$101="Joué")*'Matchs'!$I$2:$I$101)+SUMPRODUCT(('Matchs'!$G$2:$G$101=$B79)*('Matchs'!$J$2:$J$101="Joué")*'Matchs'!$H$2:$H$101))</f>
        <v/>
      </c>
      <c r="J79" s="11">
        <f>IF($B79="","",H79-I79)</f>
        <v/>
      </c>
      <c r="K79" s="11">
        <f>IF($B79="","",SUMIF('Matchs'!$F$2:$F$101,$B79,'Matchs'!$L$2:$L$101)+SUMIF('Matchs'!$G$2:$G$101,$B79,'Matchs'!$M$2:$M$101))</f>
        <v/>
      </c>
      <c r="L79" s="26">
        <f>IF($B79="","",IFERROR(E79/D79,0))</f>
        <v/>
      </c>
    </row>
    <row r="80">
      <c r="A80" s="9">
        <f>IF('Équipes'!$B$68="","",1+COUNTIFS($K$14:$K$113,"&gt;"&amp;K80)+COUNTIFS($K$14:$K$113,K80,$J$14:$J$113,"&gt;"&amp;J80))</f>
        <v/>
      </c>
      <c r="B80" s="13">
        <f>IF('Équipes'!$B$68="","",'Équipes'!$B$68)</f>
        <v/>
      </c>
      <c r="C80" s="9">
        <f>IF($B80="","",IFERROR(VLOOKUP($B80,'Équipes'!$B$2:$G$101,6,FALSE),""))</f>
        <v/>
      </c>
      <c r="D80" s="9">
        <f>IF($B80="","",COUNTIFS('Matchs'!$F$2:$F$101,$B80,'Matchs'!$J$2:$J$101,"Joué")+COUNTIFS('Matchs'!$G$2:$G$101,$B80,'Matchs'!$J$2:$J$101,"Joué"))</f>
        <v/>
      </c>
      <c r="E80" s="9">
        <f>IF($B80="","",COUNTIFS('Matchs'!$F$2:$F$101,$B80,'Matchs'!$J$2:$J$101,"Joué",'Matchs'!$L$2:$L$101,3)+COUNTIFS('Matchs'!$G$2:$G$101,$B80,'Matchs'!$J$2:$J$101,"Joué",'Matchs'!$M$2:$M$101,3))</f>
        <v/>
      </c>
      <c r="F80" s="9">
        <f>IF($B80="","",COUNTIFS('Matchs'!$F$2:$F$101,$B80,'Matchs'!$J$2:$J$101,"Joué",'Matchs'!$L$2:$L$101,1)+COUNTIFS('Matchs'!$G$2:$G$101,$B80,'Matchs'!$J$2:$J$101,"Joué",'Matchs'!$M$2:$M$101,1))</f>
        <v/>
      </c>
      <c r="G80" s="9">
        <f>IF($B80="","",D80-E80-F80)</f>
        <v/>
      </c>
      <c r="H80" s="9">
        <f>IF($B80="","",SUMPRODUCT(('Matchs'!$F$2:$F$101=$B80)*('Matchs'!$J$2:$J$101="Joué")*'Matchs'!$H$2:$H$101)+SUMPRODUCT(('Matchs'!$G$2:$G$101=$B80)*('Matchs'!$J$2:$J$101="Joué")*'Matchs'!$I$2:$I$101))</f>
        <v/>
      </c>
      <c r="I80" s="9">
        <f>IF($B80="","",SUMPRODUCT(('Matchs'!$F$2:$F$101=$B80)*('Matchs'!$J$2:$J$101="Joué")*'Matchs'!$I$2:$I$101)+SUMPRODUCT(('Matchs'!$G$2:$G$101=$B80)*('Matchs'!$J$2:$J$101="Joué")*'Matchs'!$H$2:$H$101))</f>
        <v/>
      </c>
      <c r="J80" s="9">
        <f>IF($B80="","",H80-I80)</f>
        <v/>
      </c>
      <c r="K80" s="9">
        <f>IF($B80="","",SUMIF('Matchs'!$F$2:$F$101,$B80,'Matchs'!$L$2:$L$101)+SUMIF('Matchs'!$G$2:$G$101,$B80,'Matchs'!$M$2:$M$101))</f>
        <v/>
      </c>
      <c r="L80" s="17">
        <f>IF($B80="","",IFERROR(E80/D80,0))</f>
        <v/>
      </c>
    </row>
    <row r="81">
      <c r="A81" s="11">
        <f>IF('Équipes'!$B$69="","",1+COUNTIFS($K$14:$K$113,"&gt;"&amp;K81)+COUNTIFS($K$14:$K$113,K81,$J$14:$J$113,"&gt;"&amp;J81))</f>
        <v/>
      </c>
      <c r="B81" s="15">
        <f>IF('Équipes'!$B$69="","",'Équipes'!$B$69)</f>
        <v/>
      </c>
      <c r="C81" s="11">
        <f>IF($B81="","",IFERROR(VLOOKUP($B81,'Équipes'!$B$2:$G$101,6,FALSE),""))</f>
        <v/>
      </c>
      <c r="D81" s="11">
        <f>IF($B81="","",COUNTIFS('Matchs'!$F$2:$F$101,$B81,'Matchs'!$J$2:$J$101,"Joué")+COUNTIFS('Matchs'!$G$2:$G$101,$B81,'Matchs'!$J$2:$J$101,"Joué"))</f>
        <v/>
      </c>
      <c r="E81" s="11">
        <f>IF($B81="","",COUNTIFS('Matchs'!$F$2:$F$101,$B81,'Matchs'!$J$2:$J$101,"Joué",'Matchs'!$L$2:$L$101,3)+COUNTIFS('Matchs'!$G$2:$G$101,$B81,'Matchs'!$J$2:$J$101,"Joué",'Matchs'!$M$2:$M$101,3))</f>
        <v/>
      </c>
      <c r="F81" s="11">
        <f>IF($B81="","",COUNTIFS('Matchs'!$F$2:$F$101,$B81,'Matchs'!$J$2:$J$101,"Joué",'Matchs'!$L$2:$L$101,1)+COUNTIFS('Matchs'!$G$2:$G$101,$B81,'Matchs'!$J$2:$J$101,"Joué",'Matchs'!$M$2:$M$101,1))</f>
        <v/>
      </c>
      <c r="G81" s="11">
        <f>IF($B81="","",D81-E81-F81)</f>
        <v/>
      </c>
      <c r="H81" s="11">
        <f>IF($B81="","",SUMPRODUCT(('Matchs'!$F$2:$F$101=$B81)*('Matchs'!$J$2:$J$101="Joué")*'Matchs'!$H$2:$H$101)+SUMPRODUCT(('Matchs'!$G$2:$G$101=$B81)*('Matchs'!$J$2:$J$101="Joué")*'Matchs'!$I$2:$I$101))</f>
        <v/>
      </c>
      <c r="I81" s="11">
        <f>IF($B81="","",SUMPRODUCT(('Matchs'!$F$2:$F$101=$B81)*('Matchs'!$J$2:$J$101="Joué")*'Matchs'!$I$2:$I$101)+SUMPRODUCT(('Matchs'!$G$2:$G$101=$B81)*('Matchs'!$J$2:$J$101="Joué")*'Matchs'!$H$2:$H$101))</f>
        <v/>
      </c>
      <c r="J81" s="11">
        <f>IF($B81="","",H81-I81)</f>
        <v/>
      </c>
      <c r="K81" s="11">
        <f>IF($B81="","",SUMIF('Matchs'!$F$2:$F$101,$B81,'Matchs'!$L$2:$L$101)+SUMIF('Matchs'!$G$2:$G$101,$B81,'Matchs'!$M$2:$M$101))</f>
        <v/>
      </c>
      <c r="L81" s="26">
        <f>IF($B81="","",IFERROR(E81/D81,0))</f>
        <v/>
      </c>
    </row>
    <row r="82">
      <c r="A82" s="9">
        <f>IF('Équipes'!$B$70="","",1+COUNTIFS($K$14:$K$113,"&gt;"&amp;K82)+COUNTIFS($K$14:$K$113,K82,$J$14:$J$113,"&gt;"&amp;J82))</f>
        <v/>
      </c>
      <c r="B82" s="13">
        <f>IF('Équipes'!$B$70="","",'Équipes'!$B$70)</f>
        <v/>
      </c>
      <c r="C82" s="9">
        <f>IF($B82="","",IFERROR(VLOOKUP($B82,'Équipes'!$B$2:$G$101,6,FALSE),""))</f>
        <v/>
      </c>
      <c r="D82" s="9">
        <f>IF($B82="","",COUNTIFS('Matchs'!$F$2:$F$101,$B82,'Matchs'!$J$2:$J$101,"Joué")+COUNTIFS('Matchs'!$G$2:$G$101,$B82,'Matchs'!$J$2:$J$101,"Joué"))</f>
        <v/>
      </c>
      <c r="E82" s="9">
        <f>IF($B82="","",COUNTIFS('Matchs'!$F$2:$F$101,$B82,'Matchs'!$J$2:$J$101,"Joué",'Matchs'!$L$2:$L$101,3)+COUNTIFS('Matchs'!$G$2:$G$101,$B82,'Matchs'!$J$2:$J$101,"Joué",'Matchs'!$M$2:$M$101,3))</f>
        <v/>
      </c>
      <c r="F82" s="9">
        <f>IF($B82="","",COUNTIFS('Matchs'!$F$2:$F$101,$B82,'Matchs'!$J$2:$J$101,"Joué",'Matchs'!$L$2:$L$101,1)+COUNTIFS('Matchs'!$G$2:$G$101,$B82,'Matchs'!$J$2:$J$101,"Joué",'Matchs'!$M$2:$M$101,1))</f>
        <v/>
      </c>
      <c r="G82" s="9">
        <f>IF($B82="","",D82-E82-F82)</f>
        <v/>
      </c>
      <c r="H82" s="9">
        <f>IF($B82="","",SUMPRODUCT(('Matchs'!$F$2:$F$101=$B82)*('Matchs'!$J$2:$J$101="Joué")*'Matchs'!$H$2:$H$101)+SUMPRODUCT(('Matchs'!$G$2:$G$101=$B82)*('Matchs'!$J$2:$J$101="Joué")*'Matchs'!$I$2:$I$101))</f>
        <v/>
      </c>
      <c r="I82" s="9">
        <f>IF($B82="","",SUMPRODUCT(('Matchs'!$F$2:$F$101=$B82)*('Matchs'!$J$2:$J$101="Joué")*'Matchs'!$I$2:$I$101)+SUMPRODUCT(('Matchs'!$G$2:$G$101=$B82)*('Matchs'!$J$2:$J$101="Joué")*'Matchs'!$H$2:$H$101))</f>
        <v/>
      </c>
      <c r="J82" s="9">
        <f>IF($B82="","",H82-I82)</f>
        <v/>
      </c>
      <c r="K82" s="9">
        <f>IF($B82="","",SUMIF('Matchs'!$F$2:$F$101,$B82,'Matchs'!$L$2:$L$101)+SUMIF('Matchs'!$G$2:$G$101,$B82,'Matchs'!$M$2:$M$101))</f>
        <v/>
      </c>
      <c r="L82" s="17">
        <f>IF($B82="","",IFERROR(E82/D82,0))</f>
        <v/>
      </c>
    </row>
    <row r="83">
      <c r="A83" s="11">
        <f>IF('Équipes'!$B$71="","",1+COUNTIFS($K$14:$K$113,"&gt;"&amp;K83)+COUNTIFS($K$14:$K$113,K83,$J$14:$J$113,"&gt;"&amp;J83))</f>
        <v/>
      </c>
      <c r="B83" s="15">
        <f>IF('Équipes'!$B$71="","",'Équipes'!$B$71)</f>
        <v/>
      </c>
      <c r="C83" s="11">
        <f>IF($B83="","",IFERROR(VLOOKUP($B83,'Équipes'!$B$2:$G$101,6,FALSE),""))</f>
        <v/>
      </c>
      <c r="D83" s="11">
        <f>IF($B83="","",COUNTIFS('Matchs'!$F$2:$F$101,$B83,'Matchs'!$J$2:$J$101,"Joué")+COUNTIFS('Matchs'!$G$2:$G$101,$B83,'Matchs'!$J$2:$J$101,"Joué"))</f>
        <v/>
      </c>
      <c r="E83" s="11">
        <f>IF($B83="","",COUNTIFS('Matchs'!$F$2:$F$101,$B83,'Matchs'!$J$2:$J$101,"Joué",'Matchs'!$L$2:$L$101,3)+COUNTIFS('Matchs'!$G$2:$G$101,$B83,'Matchs'!$J$2:$J$101,"Joué",'Matchs'!$M$2:$M$101,3))</f>
        <v/>
      </c>
      <c r="F83" s="11">
        <f>IF($B83="","",COUNTIFS('Matchs'!$F$2:$F$101,$B83,'Matchs'!$J$2:$J$101,"Joué",'Matchs'!$L$2:$L$101,1)+COUNTIFS('Matchs'!$G$2:$G$101,$B83,'Matchs'!$J$2:$J$101,"Joué",'Matchs'!$M$2:$M$101,1))</f>
        <v/>
      </c>
      <c r="G83" s="11">
        <f>IF($B83="","",D83-E83-F83)</f>
        <v/>
      </c>
      <c r="H83" s="11">
        <f>IF($B83="","",SUMPRODUCT(('Matchs'!$F$2:$F$101=$B83)*('Matchs'!$J$2:$J$101="Joué")*'Matchs'!$H$2:$H$101)+SUMPRODUCT(('Matchs'!$G$2:$G$101=$B83)*('Matchs'!$J$2:$J$101="Joué")*'Matchs'!$I$2:$I$101))</f>
        <v/>
      </c>
      <c r="I83" s="11">
        <f>IF($B83="","",SUMPRODUCT(('Matchs'!$F$2:$F$101=$B83)*('Matchs'!$J$2:$J$101="Joué")*'Matchs'!$I$2:$I$101)+SUMPRODUCT(('Matchs'!$G$2:$G$101=$B83)*('Matchs'!$J$2:$J$101="Joué")*'Matchs'!$H$2:$H$101))</f>
        <v/>
      </c>
      <c r="J83" s="11">
        <f>IF($B83="","",H83-I83)</f>
        <v/>
      </c>
      <c r="K83" s="11">
        <f>IF($B83="","",SUMIF('Matchs'!$F$2:$F$101,$B83,'Matchs'!$L$2:$L$101)+SUMIF('Matchs'!$G$2:$G$101,$B83,'Matchs'!$M$2:$M$101))</f>
        <v/>
      </c>
      <c r="L83" s="26">
        <f>IF($B83="","",IFERROR(E83/D83,0))</f>
        <v/>
      </c>
    </row>
    <row r="84">
      <c r="A84" s="9">
        <f>IF('Équipes'!$B$72="","",1+COUNTIFS($K$14:$K$113,"&gt;"&amp;K84)+COUNTIFS($K$14:$K$113,K84,$J$14:$J$113,"&gt;"&amp;J84))</f>
        <v/>
      </c>
      <c r="B84" s="13">
        <f>IF('Équipes'!$B$72="","",'Équipes'!$B$72)</f>
        <v/>
      </c>
      <c r="C84" s="9">
        <f>IF($B84="","",IFERROR(VLOOKUP($B84,'Équipes'!$B$2:$G$101,6,FALSE),""))</f>
        <v/>
      </c>
      <c r="D84" s="9">
        <f>IF($B84="","",COUNTIFS('Matchs'!$F$2:$F$101,$B84,'Matchs'!$J$2:$J$101,"Joué")+COUNTIFS('Matchs'!$G$2:$G$101,$B84,'Matchs'!$J$2:$J$101,"Joué"))</f>
        <v/>
      </c>
      <c r="E84" s="9">
        <f>IF($B84="","",COUNTIFS('Matchs'!$F$2:$F$101,$B84,'Matchs'!$J$2:$J$101,"Joué",'Matchs'!$L$2:$L$101,3)+COUNTIFS('Matchs'!$G$2:$G$101,$B84,'Matchs'!$J$2:$J$101,"Joué",'Matchs'!$M$2:$M$101,3))</f>
        <v/>
      </c>
      <c r="F84" s="9">
        <f>IF($B84="","",COUNTIFS('Matchs'!$F$2:$F$101,$B84,'Matchs'!$J$2:$J$101,"Joué",'Matchs'!$L$2:$L$101,1)+COUNTIFS('Matchs'!$G$2:$G$101,$B84,'Matchs'!$J$2:$J$101,"Joué",'Matchs'!$M$2:$M$101,1))</f>
        <v/>
      </c>
      <c r="G84" s="9">
        <f>IF($B84="","",D84-E84-F84)</f>
        <v/>
      </c>
      <c r="H84" s="9">
        <f>IF($B84="","",SUMPRODUCT(('Matchs'!$F$2:$F$101=$B84)*('Matchs'!$J$2:$J$101="Joué")*'Matchs'!$H$2:$H$101)+SUMPRODUCT(('Matchs'!$G$2:$G$101=$B84)*('Matchs'!$J$2:$J$101="Joué")*'Matchs'!$I$2:$I$101))</f>
        <v/>
      </c>
      <c r="I84" s="9">
        <f>IF($B84="","",SUMPRODUCT(('Matchs'!$F$2:$F$101=$B84)*('Matchs'!$J$2:$J$101="Joué")*'Matchs'!$I$2:$I$101)+SUMPRODUCT(('Matchs'!$G$2:$G$101=$B84)*('Matchs'!$J$2:$J$101="Joué")*'Matchs'!$H$2:$H$101))</f>
        <v/>
      </c>
      <c r="J84" s="9">
        <f>IF($B84="","",H84-I84)</f>
        <v/>
      </c>
      <c r="K84" s="9">
        <f>IF($B84="","",SUMIF('Matchs'!$F$2:$F$101,$B84,'Matchs'!$L$2:$L$101)+SUMIF('Matchs'!$G$2:$G$101,$B84,'Matchs'!$M$2:$M$101))</f>
        <v/>
      </c>
      <c r="L84" s="17">
        <f>IF($B84="","",IFERROR(E84/D84,0))</f>
        <v/>
      </c>
    </row>
    <row r="85">
      <c r="A85" s="11">
        <f>IF('Équipes'!$B$73="","",1+COUNTIFS($K$14:$K$113,"&gt;"&amp;K85)+COUNTIFS($K$14:$K$113,K85,$J$14:$J$113,"&gt;"&amp;J85))</f>
        <v/>
      </c>
      <c r="B85" s="15">
        <f>IF('Équipes'!$B$73="","",'Équipes'!$B$73)</f>
        <v/>
      </c>
      <c r="C85" s="11">
        <f>IF($B85="","",IFERROR(VLOOKUP($B85,'Équipes'!$B$2:$G$101,6,FALSE),""))</f>
        <v/>
      </c>
      <c r="D85" s="11">
        <f>IF($B85="","",COUNTIFS('Matchs'!$F$2:$F$101,$B85,'Matchs'!$J$2:$J$101,"Joué")+COUNTIFS('Matchs'!$G$2:$G$101,$B85,'Matchs'!$J$2:$J$101,"Joué"))</f>
        <v/>
      </c>
      <c r="E85" s="11">
        <f>IF($B85="","",COUNTIFS('Matchs'!$F$2:$F$101,$B85,'Matchs'!$J$2:$J$101,"Joué",'Matchs'!$L$2:$L$101,3)+COUNTIFS('Matchs'!$G$2:$G$101,$B85,'Matchs'!$J$2:$J$101,"Joué",'Matchs'!$M$2:$M$101,3))</f>
        <v/>
      </c>
      <c r="F85" s="11">
        <f>IF($B85="","",COUNTIFS('Matchs'!$F$2:$F$101,$B85,'Matchs'!$J$2:$J$101,"Joué",'Matchs'!$L$2:$L$101,1)+COUNTIFS('Matchs'!$G$2:$G$101,$B85,'Matchs'!$J$2:$J$101,"Joué",'Matchs'!$M$2:$M$101,1))</f>
        <v/>
      </c>
      <c r="G85" s="11">
        <f>IF($B85="","",D85-E85-F85)</f>
        <v/>
      </c>
      <c r="H85" s="11">
        <f>IF($B85="","",SUMPRODUCT(('Matchs'!$F$2:$F$101=$B85)*('Matchs'!$J$2:$J$101="Joué")*'Matchs'!$H$2:$H$101)+SUMPRODUCT(('Matchs'!$G$2:$G$101=$B85)*('Matchs'!$J$2:$J$101="Joué")*'Matchs'!$I$2:$I$101))</f>
        <v/>
      </c>
      <c r="I85" s="11">
        <f>IF($B85="","",SUMPRODUCT(('Matchs'!$F$2:$F$101=$B85)*('Matchs'!$J$2:$J$101="Joué")*'Matchs'!$I$2:$I$101)+SUMPRODUCT(('Matchs'!$G$2:$G$101=$B85)*('Matchs'!$J$2:$J$101="Joué")*'Matchs'!$H$2:$H$101))</f>
        <v/>
      </c>
      <c r="J85" s="11">
        <f>IF($B85="","",H85-I85)</f>
        <v/>
      </c>
      <c r="K85" s="11">
        <f>IF($B85="","",SUMIF('Matchs'!$F$2:$F$101,$B85,'Matchs'!$L$2:$L$101)+SUMIF('Matchs'!$G$2:$G$101,$B85,'Matchs'!$M$2:$M$101))</f>
        <v/>
      </c>
      <c r="L85" s="26">
        <f>IF($B85="","",IFERROR(E85/D85,0))</f>
        <v/>
      </c>
    </row>
    <row r="86">
      <c r="A86" s="9">
        <f>IF('Équipes'!$B$74="","",1+COUNTIFS($K$14:$K$113,"&gt;"&amp;K86)+COUNTIFS($K$14:$K$113,K86,$J$14:$J$113,"&gt;"&amp;J86))</f>
        <v/>
      </c>
      <c r="B86" s="13">
        <f>IF('Équipes'!$B$74="","",'Équipes'!$B$74)</f>
        <v/>
      </c>
      <c r="C86" s="9">
        <f>IF($B86="","",IFERROR(VLOOKUP($B86,'Équipes'!$B$2:$G$101,6,FALSE),""))</f>
        <v/>
      </c>
      <c r="D86" s="9">
        <f>IF($B86="","",COUNTIFS('Matchs'!$F$2:$F$101,$B86,'Matchs'!$J$2:$J$101,"Joué")+COUNTIFS('Matchs'!$G$2:$G$101,$B86,'Matchs'!$J$2:$J$101,"Joué"))</f>
        <v/>
      </c>
      <c r="E86" s="9">
        <f>IF($B86="","",COUNTIFS('Matchs'!$F$2:$F$101,$B86,'Matchs'!$J$2:$J$101,"Joué",'Matchs'!$L$2:$L$101,3)+COUNTIFS('Matchs'!$G$2:$G$101,$B86,'Matchs'!$J$2:$J$101,"Joué",'Matchs'!$M$2:$M$101,3))</f>
        <v/>
      </c>
      <c r="F86" s="9">
        <f>IF($B86="","",COUNTIFS('Matchs'!$F$2:$F$101,$B86,'Matchs'!$J$2:$J$101,"Joué",'Matchs'!$L$2:$L$101,1)+COUNTIFS('Matchs'!$G$2:$G$101,$B86,'Matchs'!$J$2:$J$101,"Joué",'Matchs'!$M$2:$M$101,1))</f>
        <v/>
      </c>
      <c r="G86" s="9">
        <f>IF($B86="","",D86-E86-F86)</f>
        <v/>
      </c>
      <c r="H86" s="9">
        <f>IF($B86="","",SUMPRODUCT(('Matchs'!$F$2:$F$101=$B86)*('Matchs'!$J$2:$J$101="Joué")*'Matchs'!$H$2:$H$101)+SUMPRODUCT(('Matchs'!$G$2:$G$101=$B86)*('Matchs'!$J$2:$J$101="Joué")*'Matchs'!$I$2:$I$101))</f>
        <v/>
      </c>
      <c r="I86" s="9">
        <f>IF($B86="","",SUMPRODUCT(('Matchs'!$F$2:$F$101=$B86)*('Matchs'!$J$2:$J$101="Joué")*'Matchs'!$I$2:$I$101)+SUMPRODUCT(('Matchs'!$G$2:$G$101=$B86)*('Matchs'!$J$2:$J$101="Joué")*'Matchs'!$H$2:$H$101))</f>
        <v/>
      </c>
      <c r="J86" s="9">
        <f>IF($B86="","",H86-I86)</f>
        <v/>
      </c>
      <c r="K86" s="9">
        <f>IF($B86="","",SUMIF('Matchs'!$F$2:$F$101,$B86,'Matchs'!$L$2:$L$101)+SUMIF('Matchs'!$G$2:$G$101,$B86,'Matchs'!$M$2:$M$101))</f>
        <v/>
      </c>
      <c r="L86" s="17">
        <f>IF($B86="","",IFERROR(E86/D86,0))</f>
        <v/>
      </c>
    </row>
    <row r="87">
      <c r="A87" s="11">
        <f>IF('Équipes'!$B$75="","",1+COUNTIFS($K$14:$K$113,"&gt;"&amp;K87)+COUNTIFS($K$14:$K$113,K87,$J$14:$J$113,"&gt;"&amp;J87))</f>
        <v/>
      </c>
      <c r="B87" s="15">
        <f>IF('Équipes'!$B$75="","",'Équipes'!$B$75)</f>
        <v/>
      </c>
      <c r="C87" s="11">
        <f>IF($B87="","",IFERROR(VLOOKUP($B87,'Équipes'!$B$2:$G$101,6,FALSE),""))</f>
        <v/>
      </c>
      <c r="D87" s="11">
        <f>IF($B87="","",COUNTIFS('Matchs'!$F$2:$F$101,$B87,'Matchs'!$J$2:$J$101,"Joué")+COUNTIFS('Matchs'!$G$2:$G$101,$B87,'Matchs'!$J$2:$J$101,"Joué"))</f>
        <v/>
      </c>
      <c r="E87" s="11">
        <f>IF($B87="","",COUNTIFS('Matchs'!$F$2:$F$101,$B87,'Matchs'!$J$2:$J$101,"Joué",'Matchs'!$L$2:$L$101,3)+COUNTIFS('Matchs'!$G$2:$G$101,$B87,'Matchs'!$J$2:$J$101,"Joué",'Matchs'!$M$2:$M$101,3))</f>
        <v/>
      </c>
      <c r="F87" s="11">
        <f>IF($B87="","",COUNTIFS('Matchs'!$F$2:$F$101,$B87,'Matchs'!$J$2:$J$101,"Joué",'Matchs'!$L$2:$L$101,1)+COUNTIFS('Matchs'!$G$2:$G$101,$B87,'Matchs'!$J$2:$J$101,"Joué",'Matchs'!$M$2:$M$101,1))</f>
        <v/>
      </c>
      <c r="G87" s="11">
        <f>IF($B87="","",D87-E87-F87)</f>
        <v/>
      </c>
      <c r="H87" s="11">
        <f>IF($B87="","",SUMPRODUCT(('Matchs'!$F$2:$F$101=$B87)*('Matchs'!$J$2:$J$101="Joué")*'Matchs'!$H$2:$H$101)+SUMPRODUCT(('Matchs'!$G$2:$G$101=$B87)*('Matchs'!$J$2:$J$101="Joué")*'Matchs'!$I$2:$I$101))</f>
        <v/>
      </c>
      <c r="I87" s="11">
        <f>IF($B87="","",SUMPRODUCT(('Matchs'!$F$2:$F$101=$B87)*('Matchs'!$J$2:$J$101="Joué")*'Matchs'!$I$2:$I$101)+SUMPRODUCT(('Matchs'!$G$2:$G$101=$B87)*('Matchs'!$J$2:$J$101="Joué")*'Matchs'!$H$2:$H$101))</f>
        <v/>
      </c>
      <c r="J87" s="11">
        <f>IF($B87="","",H87-I87)</f>
        <v/>
      </c>
      <c r="K87" s="11">
        <f>IF($B87="","",SUMIF('Matchs'!$F$2:$F$101,$B87,'Matchs'!$L$2:$L$101)+SUMIF('Matchs'!$G$2:$G$101,$B87,'Matchs'!$M$2:$M$101))</f>
        <v/>
      </c>
      <c r="L87" s="26">
        <f>IF($B87="","",IFERROR(E87/D87,0))</f>
        <v/>
      </c>
    </row>
    <row r="88">
      <c r="A88" s="9">
        <f>IF('Équipes'!$B$76="","",1+COUNTIFS($K$14:$K$113,"&gt;"&amp;K88)+COUNTIFS($K$14:$K$113,K88,$J$14:$J$113,"&gt;"&amp;J88))</f>
        <v/>
      </c>
      <c r="B88" s="13">
        <f>IF('Équipes'!$B$76="","",'Équipes'!$B$76)</f>
        <v/>
      </c>
      <c r="C88" s="9">
        <f>IF($B88="","",IFERROR(VLOOKUP($B88,'Équipes'!$B$2:$G$101,6,FALSE),""))</f>
        <v/>
      </c>
      <c r="D88" s="9">
        <f>IF($B88="","",COUNTIFS('Matchs'!$F$2:$F$101,$B88,'Matchs'!$J$2:$J$101,"Joué")+COUNTIFS('Matchs'!$G$2:$G$101,$B88,'Matchs'!$J$2:$J$101,"Joué"))</f>
        <v/>
      </c>
      <c r="E88" s="9">
        <f>IF($B88="","",COUNTIFS('Matchs'!$F$2:$F$101,$B88,'Matchs'!$J$2:$J$101,"Joué",'Matchs'!$L$2:$L$101,3)+COUNTIFS('Matchs'!$G$2:$G$101,$B88,'Matchs'!$J$2:$J$101,"Joué",'Matchs'!$M$2:$M$101,3))</f>
        <v/>
      </c>
      <c r="F88" s="9">
        <f>IF($B88="","",COUNTIFS('Matchs'!$F$2:$F$101,$B88,'Matchs'!$J$2:$J$101,"Joué",'Matchs'!$L$2:$L$101,1)+COUNTIFS('Matchs'!$G$2:$G$101,$B88,'Matchs'!$J$2:$J$101,"Joué",'Matchs'!$M$2:$M$101,1))</f>
        <v/>
      </c>
      <c r="G88" s="9">
        <f>IF($B88="","",D88-E88-F88)</f>
        <v/>
      </c>
      <c r="H88" s="9">
        <f>IF($B88="","",SUMPRODUCT(('Matchs'!$F$2:$F$101=$B88)*('Matchs'!$J$2:$J$101="Joué")*'Matchs'!$H$2:$H$101)+SUMPRODUCT(('Matchs'!$G$2:$G$101=$B88)*('Matchs'!$J$2:$J$101="Joué")*'Matchs'!$I$2:$I$101))</f>
        <v/>
      </c>
      <c r="I88" s="9">
        <f>IF($B88="","",SUMPRODUCT(('Matchs'!$F$2:$F$101=$B88)*('Matchs'!$J$2:$J$101="Joué")*'Matchs'!$I$2:$I$101)+SUMPRODUCT(('Matchs'!$G$2:$G$101=$B88)*('Matchs'!$J$2:$J$101="Joué")*'Matchs'!$H$2:$H$101))</f>
        <v/>
      </c>
      <c r="J88" s="9">
        <f>IF($B88="","",H88-I88)</f>
        <v/>
      </c>
      <c r="K88" s="9">
        <f>IF($B88="","",SUMIF('Matchs'!$F$2:$F$101,$B88,'Matchs'!$L$2:$L$101)+SUMIF('Matchs'!$G$2:$G$101,$B88,'Matchs'!$M$2:$M$101))</f>
        <v/>
      </c>
      <c r="L88" s="17">
        <f>IF($B88="","",IFERROR(E88/D88,0))</f>
        <v/>
      </c>
    </row>
    <row r="89">
      <c r="A89" s="11">
        <f>IF('Équipes'!$B$77="","",1+COUNTIFS($K$14:$K$113,"&gt;"&amp;K89)+COUNTIFS($K$14:$K$113,K89,$J$14:$J$113,"&gt;"&amp;J89))</f>
        <v/>
      </c>
      <c r="B89" s="15">
        <f>IF('Équipes'!$B$77="","",'Équipes'!$B$77)</f>
        <v/>
      </c>
      <c r="C89" s="11">
        <f>IF($B89="","",IFERROR(VLOOKUP($B89,'Équipes'!$B$2:$G$101,6,FALSE),""))</f>
        <v/>
      </c>
      <c r="D89" s="11">
        <f>IF($B89="","",COUNTIFS('Matchs'!$F$2:$F$101,$B89,'Matchs'!$J$2:$J$101,"Joué")+COUNTIFS('Matchs'!$G$2:$G$101,$B89,'Matchs'!$J$2:$J$101,"Joué"))</f>
        <v/>
      </c>
      <c r="E89" s="11">
        <f>IF($B89="","",COUNTIFS('Matchs'!$F$2:$F$101,$B89,'Matchs'!$J$2:$J$101,"Joué",'Matchs'!$L$2:$L$101,3)+COUNTIFS('Matchs'!$G$2:$G$101,$B89,'Matchs'!$J$2:$J$101,"Joué",'Matchs'!$M$2:$M$101,3))</f>
        <v/>
      </c>
      <c r="F89" s="11">
        <f>IF($B89="","",COUNTIFS('Matchs'!$F$2:$F$101,$B89,'Matchs'!$J$2:$J$101,"Joué",'Matchs'!$L$2:$L$101,1)+COUNTIFS('Matchs'!$G$2:$G$101,$B89,'Matchs'!$J$2:$J$101,"Joué",'Matchs'!$M$2:$M$101,1))</f>
        <v/>
      </c>
      <c r="G89" s="11">
        <f>IF($B89="","",D89-E89-F89)</f>
        <v/>
      </c>
      <c r="H89" s="11">
        <f>IF($B89="","",SUMPRODUCT(('Matchs'!$F$2:$F$101=$B89)*('Matchs'!$J$2:$J$101="Joué")*'Matchs'!$H$2:$H$101)+SUMPRODUCT(('Matchs'!$G$2:$G$101=$B89)*('Matchs'!$J$2:$J$101="Joué")*'Matchs'!$I$2:$I$101))</f>
        <v/>
      </c>
      <c r="I89" s="11">
        <f>IF($B89="","",SUMPRODUCT(('Matchs'!$F$2:$F$101=$B89)*('Matchs'!$J$2:$J$101="Joué")*'Matchs'!$I$2:$I$101)+SUMPRODUCT(('Matchs'!$G$2:$G$101=$B89)*('Matchs'!$J$2:$J$101="Joué")*'Matchs'!$H$2:$H$101))</f>
        <v/>
      </c>
      <c r="J89" s="11">
        <f>IF($B89="","",H89-I89)</f>
        <v/>
      </c>
      <c r="K89" s="11">
        <f>IF($B89="","",SUMIF('Matchs'!$F$2:$F$101,$B89,'Matchs'!$L$2:$L$101)+SUMIF('Matchs'!$G$2:$G$101,$B89,'Matchs'!$M$2:$M$101))</f>
        <v/>
      </c>
      <c r="L89" s="26">
        <f>IF($B89="","",IFERROR(E89/D89,0))</f>
        <v/>
      </c>
    </row>
    <row r="90">
      <c r="A90" s="9">
        <f>IF('Équipes'!$B$78="","",1+COUNTIFS($K$14:$K$113,"&gt;"&amp;K90)+COUNTIFS($K$14:$K$113,K90,$J$14:$J$113,"&gt;"&amp;J90))</f>
        <v/>
      </c>
      <c r="B90" s="13">
        <f>IF('Équipes'!$B$78="","",'Équipes'!$B$78)</f>
        <v/>
      </c>
      <c r="C90" s="9">
        <f>IF($B90="","",IFERROR(VLOOKUP($B90,'Équipes'!$B$2:$G$101,6,FALSE),""))</f>
        <v/>
      </c>
      <c r="D90" s="9">
        <f>IF($B90="","",COUNTIFS('Matchs'!$F$2:$F$101,$B90,'Matchs'!$J$2:$J$101,"Joué")+COUNTIFS('Matchs'!$G$2:$G$101,$B90,'Matchs'!$J$2:$J$101,"Joué"))</f>
        <v/>
      </c>
      <c r="E90" s="9">
        <f>IF($B90="","",COUNTIFS('Matchs'!$F$2:$F$101,$B90,'Matchs'!$J$2:$J$101,"Joué",'Matchs'!$L$2:$L$101,3)+COUNTIFS('Matchs'!$G$2:$G$101,$B90,'Matchs'!$J$2:$J$101,"Joué",'Matchs'!$M$2:$M$101,3))</f>
        <v/>
      </c>
      <c r="F90" s="9">
        <f>IF($B90="","",COUNTIFS('Matchs'!$F$2:$F$101,$B90,'Matchs'!$J$2:$J$101,"Joué",'Matchs'!$L$2:$L$101,1)+COUNTIFS('Matchs'!$G$2:$G$101,$B90,'Matchs'!$J$2:$J$101,"Joué",'Matchs'!$M$2:$M$101,1))</f>
        <v/>
      </c>
      <c r="G90" s="9">
        <f>IF($B90="","",D90-E90-F90)</f>
        <v/>
      </c>
      <c r="H90" s="9">
        <f>IF($B90="","",SUMPRODUCT(('Matchs'!$F$2:$F$101=$B90)*('Matchs'!$J$2:$J$101="Joué")*'Matchs'!$H$2:$H$101)+SUMPRODUCT(('Matchs'!$G$2:$G$101=$B90)*('Matchs'!$J$2:$J$101="Joué")*'Matchs'!$I$2:$I$101))</f>
        <v/>
      </c>
      <c r="I90" s="9">
        <f>IF($B90="","",SUMPRODUCT(('Matchs'!$F$2:$F$101=$B90)*('Matchs'!$J$2:$J$101="Joué")*'Matchs'!$I$2:$I$101)+SUMPRODUCT(('Matchs'!$G$2:$G$101=$B90)*('Matchs'!$J$2:$J$101="Joué")*'Matchs'!$H$2:$H$101))</f>
        <v/>
      </c>
      <c r="J90" s="9">
        <f>IF($B90="","",H90-I90)</f>
        <v/>
      </c>
      <c r="K90" s="9">
        <f>IF($B90="","",SUMIF('Matchs'!$F$2:$F$101,$B90,'Matchs'!$L$2:$L$101)+SUMIF('Matchs'!$G$2:$G$101,$B90,'Matchs'!$M$2:$M$101))</f>
        <v/>
      </c>
      <c r="L90" s="17">
        <f>IF($B90="","",IFERROR(E90/D90,0))</f>
        <v/>
      </c>
    </row>
    <row r="91">
      <c r="A91" s="11">
        <f>IF('Équipes'!$B$79="","",1+COUNTIFS($K$14:$K$113,"&gt;"&amp;K91)+COUNTIFS($K$14:$K$113,K91,$J$14:$J$113,"&gt;"&amp;J91))</f>
        <v/>
      </c>
      <c r="B91" s="15">
        <f>IF('Équipes'!$B$79="","",'Équipes'!$B$79)</f>
        <v/>
      </c>
      <c r="C91" s="11">
        <f>IF($B91="","",IFERROR(VLOOKUP($B91,'Équipes'!$B$2:$G$101,6,FALSE),""))</f>
        <v/>
      </c>
      <c r="D91" s="11">
        <f>IF($B91="","",COUNTIFS('Matchs'!$F$2:$F$101,$B91,'Matchs'!$J$2:$J$101,"Joué")+COUNTIFS('Matchs'!$G$2:$G$101,$B91,'Matchs'!$J$2:$J$101,"Joué"))</f>
        <v/>
      </c>
      <c r="E91" s="11">
        <f>IF($B91="","",COUNTIFS('Matchs'!$F$2:$F$101,$B91,'Matchs'!$J$2:$J$101,"Joué",'Matchs'!$L$2:$L$101,3)+COUNTIFS('Matchs'!$G$2:$G$101,$B91,'Matchs'!$J$2:$J$101,"Joué",'Matchs'!$M$2:$M$101,3))</f>
        <v/>
      </c>
      <c r="F91" s="11">
        <f>IF($B91="","",COUNTIFS('Matchs'!$F$2:$F$101,$B91,'Matchs'!$J$2:$J$101,"Joué",'Matchs'!$L$2:$L$101,1)+COUNTIFS('Matchs'!$G$2:$G$101,$B91,'Matchs'!$J$2:$J$101,"Joué",'Matchs'!$M$2:$M$101,1))</f>
        <v/>
      </c>
      <c r="G91" s="11">
        <f>IF($B91="","",D91-E91-F91)</f>
        <v/>
      </c>
      <c r="H91" s="11">
        <f>IF($B91="","",SUMPRODUCT(('Matchs'!$F$2:$F$101=$B91)*('Matchs'!$J$2:$J$101="Joué")*'Matchs'!$H$2:$H$101)+SUMPRODUCT(('Matchs'!$G$2:$G$101=$B91)*('Matchs'!$J$2:$J$101="Joué")*'Matchs'!$I$2:$I$101))</f>
        <v/>
      </c>
      <c r="I91" s="11">
        <f>IF($B91="","",SUMPRODUCT(('Matchs'!$F$2:$F$101=$B91)*('Matchs'!$J$2:$J$101="Joué")*'Matchs'!$I$2:$I$101)+SUMPRODUCT(('Matchs'!$G$2:$G$101=$B91)*('Matchs'!$J$2:$J$101="Joué")*'Matchs'!$H$2:$H$101))</f>
        <v/>
      </c>
      <c r="J91" s="11">
        <f>IF($B91="","",H91-I91)</f>
        <v/>
      </c>
      <c r="K91" s="11">
        <f>IF($B91="","",SUMIF('Matchs'!$F$2:$F$101,$B91,'Matchs'!$L$2:$L$101)+SUMIF('Matchs'!$G$2:$G$101,$B91,'Matchs'!$M$2:$M$101))</f>
        <v/>
      </c>
      <c r="L91" s="26">
        <f>IF($B91="","",IFERROR(E91/D91,0))</f>
        <v/>
      </c>
    </row>
    <row r="92">
      <c r="A92" s="9">
        <f>IF('Équipes'!$B$80="","",1+COUNTIFS($K$14:$K$113,"&gt;"&amp;K92)+COUNTIFS($K$14:$K$113,K92,$J$14:$J$113,"&gt;"&amp;J92))</f>
        <v/>
      </c>
      <c r="B92" s="13">
        <f>IF('Équipes'!$B$80="","",'Équipes'!$B$80)</f>
        <v/>
      </c>
      <c r="C92" s="9">
        <f>IF($B92="","",IFERROR(VLOOKUP($B92,'Équipes'!$B$2:$G$101,6,FALSE),""))</f>
        <v/>
      </c>
      <c r="D92" s="9">
        <f>IF($B92="","",COUNTIFS('Matchs'!$F$2:$F$101,$B92,'Matchs'!$J$2:$J$101,"Joué")+COUNTIFS('Matchs'!$G$2:$G$101,$B92,'Matchs'!$J$2:$J$101,"Joué"))</f>
        <v/>
      </c>
      <c r="E92" s="9">
        <f>IF($B92="","",COUNTIFS('Matchs'!$F$2:$F$101,$B92,'Matchs'!$J$2:$J$101,"Joué",'Matchs'!$L$2:$L$101,3)+COUNTIFS('Matchs'!$G$2:$G$101,$B92,'Matchs'!$J$2:$J$101,"Joué",'Matchs'!$M$2:$M$101,3))</f>
        <v/>
      </c>
      <c r="F92" s="9">
        <f>IF($B92="","",COUNTIFS('Matchs'!$F$2:$F$101,$B92,'Matchs'!$J$2:$J$101,"Joué",'Matchs'!$L$2:$L$101,1)+COUNTIFS('Matchs'!$G$2:$G$101,$B92,'Matchs'!$J$2:$J$101,"Joué",'Matchs'!$M$2:$M$101,1))</f>
        <v/>
      </c>
      <c r="G92" s="9">
        <f>IF($B92="","",D92-E92-F92)</f>
        <v/>
      </c>
      <c r="H92" s="9">
        <f>IF($B92="","",SUMPRODUCT(('Matchs'!$F$2:$F$101=$B92)*('Matchs'!$J$2:$J$101="Joué")*'Matchs'!$H$2:$H$101)+SUMPRODUCT(('Matchs'!$G$2:$G$101=$B92)*('Matchs'!$J$2:$J$101="Joué")*'Matchs'!$I$2:$I$101))</f>
        <v/>
      </c>
      <c r="I92" s="9">
        <f>IF($B92="","",SUMPRODUCT(('Matchs'!$F$2:$F$101=$B92)*('Matchs'!$J$2:$J$101="Joué")*'Matchs'!$I$2:$I$101)+SUMPRODUCT(('Matchs'!$G$2:$G$101=$B92)*('Matchs'!$J$2:$J$101="Joué")*'Matchs'!$H$2:$H$101))</f>
        <v/>
      </c>
      <c r="J92" s="9">
        <f>IF($B92="","",H92-I92)</f>
        <v/>
      </c>
      <c r="K92" s="9">
        <f>IF($B92="","",SUMIF('Matchs'!$F$2:$F$101,$B92,'Matchs'!$L$2:$L$101)+SUMIF('Matchs'!$G$2:$G$101,$B92,'Matchs'!$M$2:$M$101))</f>
        <v/>
      </c>
      <c r="L92" s="17">
        <f>IF($B92="","",IFERROR(E92/D92,0))</f>
        <v/>
      </c>
    </row>
    <row r="93">
      <c r="A93" s="11">
        <f>IF('Équipes'!$B$81="","",1+COUNTIFS($K$14:$K$113,"&gt;"&amp;K93)+COUNTIFS($K$14:$K$113,K93,$J$14:$J$113,"&gt;"&amp;J93))</f>
        <v/>
      </c>
      <c r="B93" s="15">
        <f>IF('Équipes'!$B$81="","",'Équipes'!$B$81)</f>
        <v/>
      </c>
      <c r="C93" s="11">
        <f>IF($B93="","",IFERROR(VLOOKUP($B93,'Équipes'!$B$2:$G$101,6,FALSE),""))</f>
        <v/>
      </c>
      <c r="D93" s="11">
        <f>IF($B93="","",COUNTIFS('Matchs'!$F$2:$F$101,$B93,'Matchs'!$J$2:$J$101,"Joué")+COUNTIFS('Matchs'!$G$2:$G$101,$B93,'Matchs'!$J$2:$J$101,"Joué"))</f>
        <v/>
      </c>
      <c r="E93" s="11">
        <f>IF($B93="","",COUNTIFS('Matchs'!$F$2:$F$101,$B93,'Matchs'!$J$2:$J$101,"Joué",'Matchs'!$L$2:$L$101,3)+COUNTIFS('Matchs'!$G$2:$G$101,$B93,'Matchs'!$J$2:$J$101,"Joué",'Matchs'!$M$2:$M$101,3))</f>
        <v/>
      </c>
      <c r="F93" s="11">
        <f>IF($B93="","",COUNTIFS('Matchs'!$F$2:$F$101,$B93,'Matchs'!$J$2:$J$101,"Joué",'Matchs'!$L$2:$L$101,1)+COUNTIFS('Matchs'!$G$2:$G$101,$B93,'Matchs'!$J$2:$J$101,"Joué",'Matchs'!$M$2:$M$101,1))</f>
        <v/>
      </c>
      <c r="G93" s="11">
        <f>IF($B93="","",D93-E93-F93)</f>
        <v/>
      </c>
      <c r="H93" s="11">
        <f>IF($B93="","",SUMPRODUCT(('Matchs'!$F$2:$F$101=$B93)*('Matchs'!$J$2:$J$101="Joué")*'Matchs'!$H$2:$H$101)+SUMPRODUCT(('Matchs'!$G$2:$G$101=$B93)*('Matchs'!$J$2:$J$101="Joué")*'Matchs'!$I$2:$I$101))</f>
        <v/>
      </c>
      <c r="I93" s="11">
        <f>IF($B93="","",SUMPRODUCT(('Matchs'!$F$2:$F$101=$B93)*('Matchs'!$J$2:$J$101="Joué")*'Matchs'!$I$2:$I$101)+SUMPRODUCT(('Matchs'!$G$2:$G$101=$B93)*('Matchs'!$J$2:$J$101="Joué")*'Matchs'!$H$2:$H$101))</f>
        <v/>
      </c>
      <c r="J93" s="11">
        <f>IF($B93="","",H93-I93)</f>
        <v/>
      </c>
      <c r="K93" s="11">
        <f>IF($B93="","",SUMIF('Matchs'!$F$2:$F$101,$B93,'Matchs'!$L$2:$L$101)+SUMIF('Matchs'!$G$2:$G$101,$B93,'Matchs'!$M$2:$M$101))</f>
        <v/>
      </c>
      <c r="L93" s="26">
        <f>IF($B93="","",IFERROR(E93/D93,0))</f>
        <v/>
      </c>
    </row>
    <row r="94">
      <c r="A94" s="9">
        <f>IF('Équipes'!$B$82="","",1+COUNTIFS($K$14:$K$113,"&gt;"&amp;K94)+COUNTIFS($K$14:$K$113,K94,$J$14:$J$113,"&gt;"&amp;J94))</f>
        <v/>
      </c>
      <c r="B94" s="13">
        <f>IF('Équipes'!$B$82="","",'Équipes'!$B$82)</f>
        <v/>
      </c>
      <c r="C94" s="9">
        <f>IF($B94="","",IFERROR(VLOOKUP($B94,'Équipes'!$B$2:$G$101,6,FALSE),""))</f>
        <v/>
      </c>
      <c r="D94" s="9">
        <f>IF($B94="","",COUNTIFS('Matchs'!$F$2:$F$101,$B94,'Matchs'!$J$2:$J$101,"Joué")+COUNTIFS('Matchs'!$G$2:$G$101,$B94,'Matchs'!$J$2:$J$101,"Joué"))</f>
        <v/>
      </c>
      <c r="E94" s="9">
        <f>IF($B94="","",COUNTIFS('Matchs'!$F$2:$F$101,$B94,'Matchs'!$J$2:$J$101,"Joué",'Matchs'!$L$2:$L$101,3)+COUNTIFS('Matchs'!$G$2:$G$101,$B94,'Matchs'!$J$2:$J$101,"Joué",'Matchs'!$M$2:$M$101,3))</f>
        <v/>
      </c>
      <c r="F94" s="9">
        <f>IF($B94="","",COUNTIFS('Matchs'!$F$2:$F$101,$B94,'Matchs'!$J$2:$J$101,"Joué",'Matchs'!$L$2:$L$101,1)+COUNTIFS('Matchs'!$G$2:$G$101,$B94,'Matchs'!$J$2:$J$101,"Joué",'Matchs'!$M$2:$M$101,1))</f>
        <v/>
      </c>
      <c r="G94" s="9">
        <f>IF($B94="","",D94-E94-F94)</f>
        <v/>
      </c>
      <c r="H94" s="9">
        <f>IF($B94="","",SUMPRODUCT(('Matchs'!$F$2:$F$101=$B94)*('Matchs'!$J$2:$J$101="Joué")*'Matchs'!$H$2:$H$101)+SUMPRODUCT(('Matchs'!$G$2:$G$101=$B94)*('Matchs'!$J$2:$J$101="Joué")*'Matchs'!$I$2:$I$101))</f>
        <v/>
      </c>
      <c r="I94" s="9">
        <f>IF($B94="","",SUMPRODUCT(('Matchs'!$F$2:$F$101=$B94)*('Matchs'!$J$2:$J$101="Joué")*'Matchs'!$I$2:$I$101)+SUMPRODUCT(('Matchs'!$G$2:$G$101=$B94)*('Matchs'!$J$2:$J$101="Joué")*'Matchs'!$H$2:$H$101))</f>
        <v/>
      </c>
      <c r="J94" s="9">
        <f>IF($B94="","",H94-I94)</f>
        <v/>
      </c>
      <c r="K94" s="9">
        <f>IF($B94="","",SUMIF('Matchs'!$F$2:$F$101,$B94,'Matchs'!$L$2:$L$101)+SUMIF('Matchs'!$G$2:$G$101,$B94,'Matchs'!$M$2:$M$101))</f>
        <v/>
      </c>
      <c r="L94" s="17">
        <f>IF($B94="","",IFERROR(E94/D94,0))</f>
        <v/>
      </c>
    </row>
    <row r="95">
      <c r="A95" s="11">
        <f>IF('Équipes'!$B$83="","",1+COUNTIFS($K$14:$K$113,"&gt;"&amp;K95)+COUNTIFS($K$14:$K$113,K95,$J$14:$J$113,"&gt;"&amp;J95))</f>
        <v/>
      </c>
      <c r="B95" s="15">
        <f>IF('Équipes'!$B$83="","",'Équipes'!$B$83)</f>
        <v/>
      </c>
      <c r="C95" s="11">
        <f>IF($B95="","",IFERROR(VLOOKUP($B95,'Équipes'!$B$2:$G$101,6,FALSE),""))</f>
        <v/>
      </c>
      <c r="D95" s="11">
        <f>IF($B95="","",COUNTIFS('Matchs'!$F$2:$F$101,$B95,'Matchs'!$J$2:$J$101,"Joué")+COUNTIFS('Matchs'!$G$2:$G$101,$B95,'Matchs'!$J$2:$J$101,"Joué"))</f>
        <v/>
      </c>
      <c r="E95" s="11">
        <f>IF($B95="","",COUNTIFS('Matchs'!$F$2:$F$101,$B95,'Matchs'!$J$2:$J$101,"Joué",'Matchs'!$L$2:$L$101,3)+COUNTIFS('Matchs'!$G$2:$G$101,$B95,'Matchs'!$J$2:$J$101,"Joué",'Matchs'!$M$2:$M$101,3))</f>
        <v/>
      </c>
      <c r="F95" s="11">
        <f>IF($B95="","",COUNTIFS('Matchs'!$F$2:$F$101,$B95,'Matchs'!$J$2:$J$101,"Joué",'Matchs'!$L$2:$L$101,1)+COUNTIFS('Matchs'!$G$2:$G$101,$B95,'Matchs'!$J$2:$J$101,"Joué",'Matchs'!$M$2:$M$101,1))</f>
        <v/>
      </c>
      <c r="G95" s="11">
        <f>IF($B95="","",D95-E95-F95)</f>
        <v/>
      </c>
      <c r="H95" s="11">
        <f>IF($B95="","",SUMPRODUCT(('Matchs'!$F$2:$F$101=$B95)*('Matchs'!$J$2:$J$101="Joué")*'Matchs'!$H$2:$H$101)+SUMPRODUCT(('Matchs'!$G$2:$G$101=$B95)*('Matchs'!$J$2:$J$101="Joué")*'Matchs'!$I$2:$I$101))</f>
        <v/>
      </c>
      <c r="I95" s="11">
        <f>IF($B95="","",SUMPRODUCT(('Matchs'!$F$2:$F$101=$B95)*('Matchs'!$J$2:$J$101="Joué")*'Matchs'!$I$2:$I$101)+SUMPRODUCT(('Matchs'!$G$2:$G$101=$B95)*('Matchs'!$J$2:$J$101="Joué")*'Matchs'!$H$2:$H$101))</f>
        <v/>
      </c>
      <c r="J95" s="11">
        <f>IF($B95="","",H95-I95)</f>
        <v/>
      </c>
      <c r="K95" s="11">
        <f>IF($B95="","",SUMIF('Matchs'!$F$2:$F$101,$B95,'Matchs'!$L$2:$L$101)+SUMIF('Matchs'!$G$2:$G$101,$B95,'Matchs'!$M$2:$M$101))</f>
        <v/>
      </c>
      <c r="L95" s="26">
        <f>IF($B95="","",IFERROR(E95/D95,0))</f>
        <v/>
      </c>
    </row>
    <row r="96">
      <c r="A96" s="9">
        <f>IF('Équipes'!$B$84="","",1+COUNTIFS($K$14:$K$113,"&gt;"&amp;K96)+COUNTIFS($K$14:$K$113,K96,$J$14:$J$113,"&gt;"&amp;J96))</f>
        <v/>
      </c>
      <c r="B96" s="13">
        <f>IF('Équipes'!$B$84="","",'Équipes'!$B$84)</f>
        <v/>
      </c>
      <c r="C96" s="9">
        <f>IF($B96="","",IFERROR(VLOOKUP($B96,'Équipes'!$B$2:$G$101,6,FALSE),""))</f>
        <v/>
      </c>
      <c r="D96" s="9">
        <f>IF($B96="","",COUNTIFS('Matchs'!$F$2:$F$101,$B96,'Matchs'!$J$2:$J$101,"Joué")+COUNTIFS('Matchs'!$G$2:$G$101,$B96,'Matchs'!$J$2:$J$101,"Joué"))</f>
        <v/>
      </c>
      <c r="E96" s="9">
        <f>IF($B96="","",COUNTIFS('Matchs'!$F$2:$F$101,$B96,'Matchs'!$J$2:$J$101,"Joué",'Matchs'!$L$2:$L$101,3)+COUNTIFS('Matchs'!$G$2:$G$101,$B96,'Matchs'!$J$2:$J$101,"Joué",'Matchs'!$M$2:$M$101,3))</f>
        <v/>
      </c>
      <c r="F96" s="9">
        <f>IF($B96="","",COUNTIFS('Matchs'!$F$2:$F$101,$B96,'Matchs'!$J$2:$J$101,"Joué",'Matchs'!$L$2:$L$101,1)+COUNTIFS('Matchs'!$G$2:$G$101,$B96,'Matchs'!$J$2:$J$101,"Joué",'Matchs'!$M$2:$M$101,1))</f>
        <v/>
      </c>
      <c r="G96" s="9">
        <f>IF($B96="","",D96-E96-F96)</f>
        <v/>
      </c>
      <c r="H96" s="9">
        <f>IF($B96="","",SUMPRODUCT(('Matchs'!$F$2:$F$101=$B96)*('Matchs'!$J$2:$J$101="Joué")*'Matchs'!$H$2:$H$101)+SUMPRODUCT(('Matchs'!$G$2:$G$101=$B96)*('Matchs'!$J$2:$J$101="Joué")*'Matchs'!$I$2:$I$101))</f>
        <v/>
      </c>
      <c r="I96" s="9">
        <f>IF($B96="","",SUMPRODUCT(('Matchs'!$F$2:$F$101=$B96)*('Matchs'!$J$2:$J$101="Joué")*'Matchs'!$I$2:$I$101)+SUMPRODUCT(('Matchs'!$G$2:$G$101=$B96)*('Matchs'!$J$2:$J$101="Joué")*'Matchs'!$H$2:$H$101))</f>
        <v/>
      </c>
      <c r="J96" s="9">
        <f>IF($B96="","",H96-I96)</f>
        <v/>
      </c>
      <c r="K96" s="9">
        <f>IF($B96="","",SUMIF('Matchs'!$F$2:$F$101,$B96,'Matchs'!$L$2:$L$101)+SUMIF('Matchs'!$G$2:$G$101,$B96,'Matchs'!$M$2:$M$101))</f>
        <v/>
      </c>
      <c r="L96" s="17">
        <f>IF($B96="","",IFERROR(E96/D96,0))</f>
        <v/>
      </c>
    </row>
    <row r="97">
      <c r="A97" s="11">
        <f>IF('Équipes'!$B$85="","",1+COUNTIFS($K$14:$K$113,"&gt;"&amp;K97)+COUNTIFS($K$14:$K$113,K97,$J$14:$J$113,"&gt;"&amp;J97))</f>
        <v/>
      </c>
      <c r="B97" s="15">
        <f>IF('Équipes'!$B$85="","",'Équipes'!$B$85)</f>
        <v/>
      </c>
      <c r="C97" s="11">
        <f>IF($B97="","",IFERROR(VLOOKUP($B97,'Équipes'!$B$2:$G$101,6,FALSE),""))</f>
        <v/>
      </c>
      <c r="D97" s="11">
        <f>IF($B97="","",COUNTIFS('Matchs'!$F$2:$F$101,$B97,'Matchs'!$J$2:$J$101,"Joué")+COUNTIFS('Matchs'!$G$2:$G$101,$B97,'Matchs'!$J$2:$J$101,"Joué"))</f>
        <v/>
      </c>
      <c r="E97" s="11">
        <f>IF($B97="","",COUNTIFS('Matchs'!$F$2:$F$101,$B97,'Matchs'!$J$2:$J$101,"Joué",'Matchs'!$L$2:$L$101,3)+COUNTIFS('Matchs'!$G$2:$G$101,$B97,'Matchs'!$J$2:$J$101,"Joué",'Matchs'!$M$2:$M$101,3))</f>
        <v/>
      </c>
      <c r="F97" s="11">
        <f>IF($B97="","",COUNTIFS('Matchs'!$F$2:$F$101,$B97,'Matchs'!$J$2:$J$101,"Joué",'Matchs'!$L$2:$L$101,1)+COUNTIFS('Matchs'!$G$2:$G$101,$B97,'Matchs'!$J$2:$J$101,"Joué",'Matchs'!$M$2:$M$101,1))</f>
        <v/>
      </c>
      <c r="G97" s="11">
        <f>IF($B97="","",D97-E97-F97)</f>
        <v/>
      </c>
      <c r="H97" s="11">
        <f>IF($B97="","",SUMPRODUCT(('Matchs'!$F$2:$F$101=$B97)*('Matchs'!$J$2:$J$101="Joué")*'Matchs'!$H$2:$H$101)+SUMPRODUCT(('Matchs'!$G$2:$G$101=$B97)*('Matchs'!$J$2:$J$101="Joué")*'Matchs'!$I$2:$I$101))</f>
        <v/>
      </c>
      <c r="I97" s="11">
        <f>IF($B97="","",SUMPRODUCT(('Matchs'!$F$2:$F$101=$B97)*('Matchs'!$J$2:$J$101="Joué")*'Matchs'!$I$2:$I$101)+SUMPRODUCT(('Matchs'!$G$2:$G$101=$B97)*('Matchs'!$J$2:$J$101="Joué")*'Matchs'!$H$2:$H$101))</f>
        <v/>
      </c>
      <c r="J97" s="11">
        <f>IF($B97="","",H97-I97)</f>
        <v/>
      </c>
      <c r="K97" s="11">
        <f>IF($B97="","",SUMIF('Matchs'!$F$2:$F$101,$B97,'Matchs'!$L$2:$L$101)+SUMIF('Matchs'!$G$2:$G$101,$B97,'Matchs'!$M$2:$M$101))</f>
        <v/>
      </c>
      <c r="L97" s="26">
        <f>IF($B97="","",IFERROR(E97/D97,0))</f>
        <v/>
      </c>
    </row>
    <row r="98">
      <c r="A98" s="9">
        <f>IF('Équipes'!$B$86="","",1+COUNTIFS($K$14:$K$113,"&gt;"&amp;K98)+COUNTIFS($K$14:$K$113,K98,$J$14:$J$113,"&gt;"&amp;J98))</f>
        <v/>
      </c>
      <c r="B98" s="13">
        <f>IF('Équipes'!$B$86="","",'Équipes'!$B$86)</f>
        <v/>
      </c>
      <c r="C98" s="9">
        <f>IF($B98="","",IFERROR(VLOOKUP($B98,'Équipes'!$B$2:$G$101,6,FALSE),""))</f>
        <v/>
      </c>
      <c r="D98" s="9">
        <f>IF($B98="","",COUNTIFS('Matchs'!$F$2:$F$101,$B98,'Matchs'!$J$2:$J$101,"Joué")+COUNTIFS('Matchs'!$G$2:$G$101,$B98,'Matchs'!$J$2:$J$101,"Joué"))</f>
        <v/>
      </c>
      <c r="E98" s="9">
        <f>IF($B98="","",COUNTIFS('Matchs'!$F$2:$F$101,$B98,'Matchs'!$J$2:$J$101,"Joué",'Matchs'!$L$2:$L$101,3)+COUNTIFS('Matchs'!$G$2:$G$101,$B98,'Matchs'!$J$2:$J$101,"Joué",'Matchs'!$M$2:$M$101,3))</f>
        <v/>
      </c>
      <c r="F98" s="9">
        <f>IF($B98="","",COUNTIFS('Matchs'!$F$2:$F$101,$B98,'Matchs'!$J$2:$J$101,"Joué",'Matchs'!$L$2:$L$101,1)+COUNTIFS('Matchs'!$G$2:$G$101,$B98,'Matchs'!$J$2:$J$101,"Joué",'Matchs'!$M$2:$M$101,1))</f>
        <v/>
      </c>
      <c r="G98" s="9">
        <f>IF($B98="","",D98-E98-F98)</f>
        <v/>
      </c>
      <c r="H98" s="9">
        <f>IF($B98="","",SUMPRODUCT(('Matchs'!$F$2:$F$101=$B98)*('Matchs'!$J$2:$J$101="Joué")*'Matchs'!$H$2:$H$101)+SUMPRODUCT(('Matchs'!$G$2:$G$101=$B98)*('Matchs'!$J$2:$J$101="Joué")*'Matchs'!$I$2:$I$101))</f>
        <v/>
      </c>
      <c r="I98" s="9">
        <f>IF($B98="","",SUMPRODUCT(('Matchs'!$F$2:$F$101=$B98)*('Matchs'!$J$2:$J$101="Joué")*'Matchs'!$I$2:$I$101)+SUMPRODUCT(('Matchs'!$G$2:$G$101=$B98)*('Matchs'!$J$2:$J$101="Joué")*'Matchs'!$H$2:$H$101))</f>
        <v/>
      </c>
      <c r="J98" s="9">
        <f>IF($B98="","",H98-I98)</f>
        <v/>
      </c>
      <c r="K98" s="9">
        <f>IF($B98="","",SUMIF('Matchs'!$F$2:$F$101,$B98,'Matchs'!$L$2:$L$101)+SUMIF('Matchs'!$G$2:$G$101,$B98,'Matchs'!$M$2:$M$101))</f>
        <v/>
      </c>
      <c r="L98" s="17">
        <f>IF($B98="","",IFERROR(E98/D98,0))</f>
        <v/>
      </c>
    </row>
    <row r="99">
      <c r="A99" s="11">
        <f>IF('Équipes'!$B$87="","",1+COUNTIFS($K$14:$K$113,"&gt;"&amp;K99)+COUNTIFS($K$14:$K$113,K99,$J$14:$J$113,"&gt;"&amp;J99))</f>
        <v/>
      </c>
      <c r="B99" s="15">
        <f>IF('Équipes'!$B$87="","",'Équipes'!$B$87)</f>
        <v/>
      </c>
      <c r="C99" s="11">
        <f>IF($B99="","",IFERROR(VLOOKUP($B99,'Équipes'!$B$2:$G$101,6,FALSE),""))</f>
        <v/>
      </c>
      <c r="D99" s="11">
        <f>IF($B99="","",COUNTIFS('Matchs'!$F$2:$F$101,$B99,'Matchs'!$J$2:$J$101,"Joué")+COUNTIFS('Matchs'!$G$2:$G$101,$B99,'Matchs'!$J$2:$J$101,"Joué"))</f>
        <v/>
      </c>
      <c r="E99" s="11">
        <f>IF($B99="","",COUNTIFS('Matchs'!$F$2:$F$101,$B99,'Matchs'!$J$2:$J$101,"Joué",'Matchs'!$L$2:$L$101,3)+COUNTIFS('Matchs'!$G$2:$G$101,$B99,'Matchs'!$J$2:$J$101,"Joué",'Matchs'!$M$2:$M$101,3))</f>
        <v/>
      </c>
      <c r="F99" s="11">
        <f>IF($B99="","",COUNTIFS('Matchs'!$F$2:$F$101,$B99,'Matchs'!$J$2:$J$101,"Joué",'Matchs'!$L$2:$L$101,1)+COUNTIFS('Matchs'!$G$2:$G$101,$B99,'Matchs'!$J$2:$J$101,"Joué",'Matchs'!$M$2:$M$101,1))</f>
        <v/>
      </c>
      <c r="G99" s="11">
        <f>IF($B99="","",D99-E99-F99)</f>
        <v/>
      </c>
      <c r="H99" s="11">
        <f>IF($B99="","",SUMPRODUCT(('Matchs'!$F$2:$F$101=$B99)*('Matchs'!$J$2:$J$101="Joué")*'Matchs'!$H$2:$H$101)+SUMPRODUCT(('Matchs'!$G$2:$G$101=$B99)*('Matchs'!$J$2:$J$101="Joué")*'Matchs'!$I$2:$I$101))</f>
        <v/>
      </c>
      <c r="I99" s="11">
        <f>IF($B99="","",SUMPRODUCT(('Matchs'!$F$2:$F$101=$B99)*('Matchs'!$J$2:$J$101="Joué")*'Matchs'!$I$2:$I$101)+SUMPRODUCT(('Matchs'!$G$2:$G$101=$B99)*('Matchs'!$J$2:$J$101="Joué")*'Matchs'!$H$2:$H$101))</f>
        <v/>
      </c>
      <c r="J99" s="11">
        <f>IF($B99="","",H99-I99)</f>
        <v/>
      </c>
      <c r="K99" s="11">
        <f>IF($B99="","",SUMIF('Matchs'!$F$2:$F$101,$B99,'Matchs'!$L$2:$L$101)+SUMIF('Matchs'!$G$2:$G$101,$B99,'Matchs'!$M$2:$M$101))</f>
        <v/>
      </c>
      <c r="L99" s="26">
        <f>IF($B99="","",IFERROR(E99/D99,0))</f>
        <v/>
      </c>
    </row>
    <row r="100">
      <c r="A100" s="9">
        <f>IF('Équipes'!$B$88="","",1+COUNTIFS($K$14:$K$113,"&gt;"&amp;K100)+COUNTIFS($K$14:$K$113,K100,$J$14:$J$113,"&gt;"&amp;J100))</f>
        <v/>
      </c>
      <c r="B100" s="13">
        <f>IF('Équipes'!$B$88="","",'Équipes'!$B$88)</f>
        <v/>
      </c>
      <c r="C100" s="9">
        <f>IF($B100="","",IFERROR(VLOOKUP($B100,'Équipes'!$B$2:$G$101,6,FALSE),""))</f>
        <v/>
      </c>
      <c r="D100" s="9">
        <f>IF($B100="","",COUNTIFS('Matchs'!$F$2:$F$101,$B100,'Matchs'!$J$2:$J$101,"Joué")+COUNTIFS('Matchs'!$G$2:$G$101,$B100,'Matchs'!$J$2:$J$101,"Joué"))</f>
        <v/>
      </c>
      <c r="E100" s="9">
        <f>IF($B100="","",COUNTIFS('Matchs'!$F$2:$F$101,$B100,'Matchs'!$J$2:$J$101,"Joué",'Matchs'!$L$2:$L$101,3)+COUNTIFS('Matchs'!$G$2:$G$101,$B100,'Matchs'!$J$2:$J$101,"Joué",'Matchs'!$M$2:$M$101,3))</f>
        <v/>
      </c>
      <c r="F100" s="9">
        <f>IF($B100="","",COUNTIFS('Matchs'!$F$2:$F$101,$B100,'Matchs'!$J$2:$J$101,"Joué",'Matchs'!$L$2:$L$101,1)+COUNTIFS('Matchs'!$G$2:$G$101,$B100,'Matchs'!$J$2:$J$101,"Joué",'Matchs'!$M$2:$M$101,1))</f>
        <v/>
      </c>
      <c r="G100" s="9">
        <f>IF($B100="","",D100-E100-F100)</f>
        <v/>
      </c>
      <c r="H100" s="9">
        <f>IF($B100="","",SUMPRODUCT(('Matchs'!$F$2:$F$101=$B100)*('Matchs'!$J$2:$J$101="Joué")*'Matchs'!$H$2:$H$101)+SUMPRODUCT(('Matchs'!$G$2:$G$101=$B100)*('Matchs'!$J$2:$J$101="Joué")*'Matchs'!$I$2:$I$101))</f>
        <v/>
      </c>
      <c r="I100" s="9">
        <f>IF($B100="","",SUMPRODUCT(('Matchs'!$F$2:$F$101=$B100)*('Matchs'!$J$2:$J$101="Joué")*'Matchs'!$I$2:$I$101)+SUMPRODUCT(('Matchs'!$G$2:$G$101=$B100)*('Matchs'!$J$2:$J$101="Joué")*'Matchs'!$H$2:$H$101))</f>
        <v/>
      </c>
      <c r="J100" s="9">
        <f>IF($B100="","",H100-I100)</f>
        <v/>
      </c>
      <c r="K100" s="9">
        <f>IF($B100="","",SUMIF('Matchs'!$F$2:$F$101,$B100,'Matchs'!$L$2:$L$101)+SUMIF('Matchs'!$G$2:$G$101,$B100,'Matchs'!$M$2:$M$101))</f>
        <v/>
      </c>
      <c r="L100" s="17">
        <f>IF($B100="","",IFERROR(E100/D100,0))</f>
        <v/>
      </c>
    </row>
    <row r="101">
      <c r="A101" s="11">
        <f>IF('Équipes'!$B$89="","",1+COUNTIFS($K$14:$K$113,"&gt;"&amp;K101)+COUNTIFS($K$14:$K$113,K101,$J$14:$J$113,"&gt;"&amp;J101))</f>
        <v/>
      </c>
      <c r="B101" s="15">
        <f>IF('Équipes'!$B$89="","",'Équipes'!$B$89)</f>
        <v/>
      </c>
      <c r="C101" s="11">
        <f>IF($B101="","",IFERROR(VLOOKUP($B101,'Équipes'!$B$2:$G$101,6,FALSE),""))</f>
        <v/>
      </c>
      <c r="D101" s="11">
        <f>IF($B101="","",COUNTIFS('Matchs'!$F$2:$F$101,$B101,'Matchs'!$J$2:$J$101,"Joué")+COUNTIFS('Matchs'!$G$2:$G$101,$B101,'Matchs'!$J$2:$J$101,"Joué"))</f>
        <v/>
      </c>
      <c r="E101" s="11">
        <f>IF($B101="","",COUNTIFS('Matchs'!$F$2:$F$101,$B101,'Matchs'!$J$2:$J$101,"Joué",'Matchs'!$L$2:$L$101,3)+COUNTIFS('Matchs'!$G$2:$G$101,$B101,'Matchs'!$J$2:$J$101,"Joué",'Matchs'!$M$2:$M$101,3))</f>
        <v/>
      </c>
      <c r="F101" s="11">
        <f>IF($B101="","",COUNTIFS('Matchs'!$F$2:$F$101,$B101,'Matchs'!$J$2:$J$101,"Joué",'Matchs'!$L$2:$L$101,1)+COUNTIFS('Matchs'!$G$2:$G$101,$B101,'Matchs'!$J$2:$J$101,"Joué",'Matchs'!$M$2:$M$101,1))</f>
        <v/>
      </c>
      <c r="G101" s="11">
        <f>IF($B101="","",D101-E101-F101)</f>
        <v/>
      </c>
      <c r="H101" s="11">
        <f>IF($B101="","",SUMPRODUCT(('Matchs'!$F$2:$F$101=$B101)*('Matchs'!$J$2:$J$101="Joué")*'Matchs'!$H$2:$H$101)+SUMPRODUCT(('Matchs'!$G$2:$G$101=$B101)*('Matchs'!$J$2:$J$101="Joué")*'Matchs'!$I$2:$I$101))</f>
        <v/>
      </c>
      <c r="I101" s="11">
        <f>IF($B101="","",SUMPRODUCT(('Matchs'!$F$2:$F$101=$B101)*('Matchs'!$J$2:$J$101="Joué")*'Matchs'!$I$2:$I$101)+SUMPRODUCT(('Matchs'!$G$2:$G$101=$B101)*('Matchs'!$J$2:$J$101="Joué")*'Matchs'!$H$2:$H$101))</f>
        <v/>
      </c>
      <c r="J101" s="11">
        <f>IF($B101="","",H101-I101)</f>
        <v/>
      </c>
      <c r="K101" s="11">
        <f>IF($B101="","",SUMIF('Matchs'!$F$2:$F$101,$B101,'Matchs'!$L$2:$L$101)+SUMIF('Matchs'!$G$2:$G$101,$B101,'Matchs'!$M$2:$M$101))</f>
        <v/>
      </c>
      <c r="L101" s="26">
        <f>IF($B101="","",IFERROR(E101/D101,0))</f>
        <v/>
      </c>
    </row>
    <row r="102">
      <c r="A102" s="9">
        <f>IF('Équipes'!$B$90="","",1+COUNTIFS($K$14:$K$113,"&gt;"&amp;K102)+COUNTIFS($K$14:$K$113,K102,$J$14:$J$113,"&gt;"&amp;J102))</f>
        <v/>
      </c>
      <c r="B102" s="13">
        <f>IF('Équipes'!$B$90="","",'Équipes'!$B$90)</f>
        <v/>
      </c>
      <c r="C102" s="9">
        <f>IF($B102="","",IFERROR(VLOOKUP($B102,'Équipes'!$B$2:$G$101,6,FALSE),""))</f>
        <v/>
      </c>
      <c r="D102" s="9">
        <f>IF($B102="","",COUNTIFS('Matchs'!$F$2:$F$101,$B102,'Matchs'!$J$2:$J$101,"Joué")+COUNTIFS('Matchs'!$G$2:$G$101,$B102,'Matchs'!$J$2:$J$101,"Joué"))</f>
        <v/>
      </c>
      <c r="E102" s="9">
        <f>IF($B102="","",COUNTIFS('Matchs'!$F$2:$F$101,$B102,'Matchs'!$J$2:$J$101,"Joué",'Matchs'!$L$2:$L$101,3)+COUNTIFS('Matchs'!$G$2:$G$101,$B102,'Matchs'!$J$2:$J$101,"Joué",'Matchs'!$M$2:$M$101,3))</f>
        <v/>
      </c>
      <c r="F102" s="9">
        <f>IF($B102="","",COUNTIFS('Matchs'!$F$2:$F$101,$B102,'Matchs'!$J$2:$J$101,"Joué",'Matchs'!$L$2:$L$101,1)+COUNTIFS('Matchs'!$G$2:$G$101,$B102,'Matchs'!$J$2:$J$101,"Joué",'Matchs'!$M$2:$M$101,1))</f>
        <v/>
      </c>
      <c r="G102" s="9">
        <f>IF($B102="","",D102-E102-F102)</f>
        <v/>
      </c>
      <c r="H102" s="9">
        <f>IF($B102="","",SUMPRODUCT(('Matchs'!$F$2:$F$101=$B102)*('Matchs'!$J$2:$J$101="Joué")*'Matchs'!$H$2:$H$101)+SUMPRODUCT(('Matchs'!$G$2:$G$101=$B102)*('Matchs'!$J$2:$J$101="Joué")*'Matchs'!$I$2:$I$101))</f>
        <v/>
      </c>
      <c r="I102" s="9">
        <f>IF($B102="","",SUMPRODUCT(('Matchs'!$F$2:$F$101=$B102)*('Matchs'!$J$2:$J$101="Joué")*'Matchs'!$I$2:$I$101)+SUMPRODUCT(('Matchs'!$G$2:$G$101=$B102)*('Matchs'!$J$2:$J$101="Joué")*'Matchs'!$H$2:$H$101))</f>
        <v/>
      </c>
      <c r="J102" s="9">
        <f>IF($B102="","",H102-I102)</f>
        <v/>
      </c>
      <c r="K102" s="9">
        <f>IF($B102="","",SUMIF('Matchs'!$F$2:$F$101,$B102,'Matchs'!$L$2:$L$101)+SUMIF('Matchs'!$G$2:$G$101,$B102,'Matchs'!$M$2:$M$101))</f>
        <v/>
      </c>
      <c r="L102" s="17">
        <f>IF($B102="","",IFERROR(E102/D102,0))</f>
        <v/>
      </c>
    </row>
    <row r="103">
      <c r="A103" s="11">
        <f>IF('Équipes'!$B$91="","",1+COUNTIFS($K$14:$K$113,"&gt;"&amp;K103)+COUNTIFS($K$14:$K$113,K103,$J$14:$J$113,"&gt;"&amp;J103))</f>
        <v/>
      </c>
      <c r="B103" s="15">
        <f>IF('Équipes'!$B$91="","",'Équipes'!$B$91)</f>
        <v/>
      </c>
      <c r="C103" s="11">
        <f>IF($B103="","",IFERROR(VLOOKUP($B103,'Équipes'!$B$2:$G$101,6,FALSE),""))</f>
        <v/>
      </c>
      <c r="D103" s="11">
        <f>IF($B103="","",COUNTIFS('Matchs'!$F$2:$F$101,$B103,'Matchs'!$J$2:$J$101,"Joué")+COUNTIFS('Matchs'!$G$2:$G$101,$B103,'Matchs'!$J$2:$J$101,"Joué"))</f>
        <v/>
      </c>
      <c r="E103" s="11">
        <f>IF($B103="","",COUNTIFS('Matchs'!$F$2:$F$101,$B103,'Matchs'!$J$2:$J$101,"Joué",'Matchs'!$L$2:$L$101,3)+COUNTIFS('Matchs'!$G$2:$G$101,$B103,'Matchs'!$J$2:$J$101,"Joué",'Matchs'!$M$2:$M$101,3))</f>
        <v/>
      </c>
      <c r="F103" s="11">
        <f>IF($B103="","",COUNTIFS('Matchs'!$F$2:$F$101,$B103,'Matchs'!$J$2:$J$101,"Joué",'Matchs'!$L$2:$L$101,1)+COUNTIFS('Matchs'!$G$2:$G$101,$B103,'Matchs'!$J$2:$J$101,"Joué",'Matchs'!$M$2:$M$101,1))</f>
        <v/>
      </c>
      <c r="G103" s="11">
        <f>IF($B103="","",D103-E103-F103)</f>
        <v/>
      </c>
      <c r="H103" s="11">
        <f>IF($B103="","",SUMPRODUCT(('Matchs'!$F$2:$F$101=$B103)*('Matchs'!$J$2:$J$101="Joué")*'Matchs'!$H$2:$H$101)+SUMPRODUCT(('Matchs'!$G$2:$G$101=$B103)*('Matchs'!$J$2:$J$101="Joué")*'Matchs'!$I$2:$I$101))</f>
        <v/>
      </c>
      <c r="I103" s="11">
        <f>IF($B103="","",SUMPRODUCT(('Matchs'!$F$2:$F$101=$B103)*('Matchs'!$J$2:$J$101="Joué")*'Matchs'!$I$2:$I$101)+SUMPRODUCT(('Matchs'!$G$2:$G$101=$B103)*('Matchs'!$J$2:$J$101="Joué")*'Matchs'!$H$2:$H$101))</f>
        <v/>
      </c>
      <c r="J103" s="11">
        <f>IF($B103="","",H103-I103)</f>
        <v/>
      </c>
      <c r="K103" s="11">
        <f>IF($B103="","",SUMIF('Matchs'!$F$2:$F$101,$B103,'Matchs'!$L$2:$L$101)+SUMIF('Matchs'!$G$2:$G$101,$B103,'Matchs'!$M$2:$M$101))</f>
        <v/>
      </c>
      <c r="L103" s="26">
        <f>IF($B103="","",IFERROR(E103/D103,0))</f>
        <v/>
      </c>
    </row>
    <row r="104">
      <c r="A104" s="9">
        <f>IF('Équipes'!$B$92="","",1+COUNTIFS($K$14:$K$113,"&gt;"&amp;K104)+COUNTIFS($K$14:$K$113,K104,$J$14:$J$113,"&gt;"&amp;J104))</f>
        <v/>
      </c>
      <c r="B104" s="13">
        <f>IF('Équipes'!$B$92="","",'Équipes'!$B$92)</f>
        <v/>
      </c>
      <c r="C104" s="9">
        <f>IF($B104="","",IFERROR(VLOOKUP($B104,'Équipes'!$B$2:$G$101,6,FALSE),""))</f>
        <v/>
      </c>
      <c r="D104" s="9">
        <f>IF($B104="","",COUNTIFS('Matchs'!$F$2:$F$101,$B104,'Matchs'!$J$2:$J$101,"Joué")+COUNTIFS('Matchs'!$G$2:$G$101,$B104,'Matchs'!$J$2:$J$101,"Joué"))</f>
        <v/>
      </c>
      <c r="E104" s="9">
        <f>IF($B104="","",COUNTIFS('Matchs'!$F$2:$F$101,$B104,'Matchs'!$J$2:$J$101,"Joué",'Matchs'!$L$2:$L$101,3)+COUNTIFS('Matchs'!$G$2:$G$101,$B104,'Matchs'!$J$2:$J$101,"Joué",'Matchs'!$M$2:$M$101,3))</f>
        <v/>
      </c>
      <c r="F104" s="9">
        <f>IF($B104="","",COUNTIFS('Matchs'!$F$2:$F$101,$B104,'Matchs'!$J$2:$J$101,"Joué",'Matchs'!$L$2:$L$101,1)+COUNTIFS('Matchs'!$G$2:$G$101,$B104,'Matchs'!$J$2:$J$101,"Joué",'Matchs'!$M$2:$M$101,1))</f>
        <v/>
      </c>
      <c r="G104" s="9">
        <f>IF($B104="","",D104-E104-F104)</f>
        <v/>
      </c>
      <c r="H104" s="9">
        <f>IF($B104="","",SUMPRODUCT(('Matchs'!$F$2:$F$101=$B104)*('Matchs'!$J$2:$J$101="Joué")*'Matchs'!$H$2:$H$101)+SUMPRODUCT(('Matchs'!$G$2:$G$101=$B104)*('Matchs'!$J$2:$J$101="Joué")*'Matchs'!$I$2:$I$101))</f>
        <v/>
      </c>
      <c r="I104" s="9">
        <f>IF($B104="","",SUMPRODUCT(('Matchs'!$F$2:$F$101=$B104)*('Matchs'!$J$2:$J$101="Joué")*'Matchs'!$I$2:$I$101)+SUMPRODUCT(('Matchs'!$G$2:$G$101=$B104)*('Matchs'!$J$2:$J$101="Joué")*'Matchs'!$H$2:$H$101))</f>
        <v/>
      </c>
      <c r="J104" s="9">
        <f>IF($B104="","",H104-I104)</f>
        <v/>
      </c>
      <c r="K104" s="9">
        <f>IF($B104="","",SUMIF('Matchs'!$F$2:$F$101,$B104,'Matchs'!$L$2:$L$101)+SUMIF('Matchs'!$G$2:$G$101,$B104,'Matchs'!$M$2:$M$101))</f>
        <v/>
      </c>
      <c r="L104" s="17">
        <f>IF($B104="","",IFERROR(E104/D104,0))</f>
        <v/>
      </c>
    </row>
    <row r="105">
      <c r="A105" s="11">
        <f>IF('Équipes'!$B$93="","",1+COUNTIFS($K$14:$K$113,"&gt;"&amp;K105)+COUNTIFS($K$14:$K$113,K105,$J$14:$J$113,"&gt;"&amp;J105))</f>
        <v/>
      </c>
      <c r="B105" s="15">
        <f>IF('Équipes'!$B$93="","",'Équipes'!$B$93)</f>
        <v/>
      </c>
      <c r="C105" s="11">
        <f>IF($B105="","",IFERROR(VLOOKUP($B105,'Équipes'!$B$2:$G$101,6,FALSE),""))</f>
        <v/>
      </c>
      <c r="D105" s="11">
        <f>IF($B105="","",COUNTIFS('Matchs'!$F$2:$F$101,$B105,'Matchs'!$J$2:$J$101,"Joué")+COUNTIFS('Matchs'!$G$2:$G$101,$B105,'Matchs'!$J$2:$J$101,"Joué"))</f>
        <v/>
      </c>
      <c r="E105" s="11">
        <f>IF($B105="","",COUNTIFS('Matchs'!$F$2:$F$101,$B105,'Matchs'!$J$2:$J$101,"Joué",'Matchs'!$L$2:$L$101,3)+COUNTIFS('Matchs'!$G$2:$G$101,$B105,'Matchs'!$J$2:$J$101,"Joué",'Matchs'!$M$2:$M$101,3))</f>
        <v/>
      </c>
      <c r="F105" s="11">
        <f>IF($B105="","",COUNTIFS('Matchs'!$F$2:$F$101,$B105,'Matchs'!$J$2:$J$101,"Joué",'Matchs'!$L$2:$L$101,1)+COUNTIFS('Matchs'!$G$2:$G$101,$B105,'Matchs'!$J$2:$J$101,"Joué",'Matchs'!$M$2:$M$101,1))</f>
        <v/>
      </c>
      <c r="G105" s="11">
        <f>IF($B105="","",D105-E105-F105)</f>
        <v/>
      </c>
      <c r="H105" s="11">
        <f>IF($B105="","",SUMPRODUCT(('Matchs'!$F$2:$F$101=$B105)*('Matchs'!$J$2:$J$101="Joué")*'Matchs'!$H$2:$H$101)+SUMPRODUCT(('Matchs'!$G$2:$G$101=$B105)*('Matchs'!$J$2:$J$101="Joué")*'Matchs'!$I$2:$I$101))</f>
        <v/>
      </c>
      <c r="I105" s="11">
        <f>IF($B105="","",SUMPRODUCT(('Matchs'!$F$2:$F$101=$B105)*('Matchs'!$J$2:$J$101="Joué")*'Matchs'!$I$2:$I$101)+SUMPRODUCT(('Matchs'!$G$2:$G$101=$B105)*('Matchs'!$J$2:$J$101="Joué")*'Matchs'!$H$2:$H$101))</f>
        <v/>
      </c>
      <c r="J105" s="11">
        <f>IF($B105="","",H105-I105)</f>
        <v/>
      </c>
      <c r="K105" s="11">
        <f>IF($B105="","",SUMIF('Matchs'!$F$2:$F$101,$B105,'Matchs'!$L$2:$L$101)+SUMIF('Matchs'!$G$2:$G$101,$B105,'Matchs'!$M$2:$M$101))</f>
        <v/>
      </c>
      <c r="L105" s="26">
        <f>IF($B105="","",IFERROR(E105/D105,0))</f>
        <v/>
      </c>
    </row>
    <row r="106">
      <c r="A106" s="9">
        <f>IF('Équipes'!$B$94="","",1+COUNTIFS($K$14:$K$113,"&gt;"&amp;K106)+COUNTIFS($K$14:$K$113,K106,$J$14:$J$113,"&gt;"&amp;J106))</f>
        <v/>
      </c>
      <c r="B106" s="13">
        <f>IF('Équipes'!$B$94="","",'Équipes'!$B$94)</f>
        <v/>
      </c>
      <c r="C106" s="9">
        <f>IF($B106="","",IFERROR(VLOOKUP($B106,'Équipes'!$B$2:$G$101,6,FALSE),""))</f>
        <v/>
      </c>
      <c r="D106" s="9">
        <f>IF($B106="","",COUNTIFS('Matchs'!$F$2:$F$101,$B106,'Matchs'!$J$2:$J$101,"Joué")+COUNTIFS('Matchs'!$G$2:$G$101,$B106,'Matchs'!$J$2:$J$101,"Joué"))</f>
        <v/>
      </c>
      <c r="E106" s="9">
        <f>IF($B106="","",COUNTIFS('Matchs'!$F$2:$F$101,$B106,'Matchs'!$J$2:$J$101,"Joué",'Matchs'!$L$2:$L$101,3)+COUNTIFS('Matchs'!$G$2:$G$101,$B106,'Matchs'!$J$2:$J$101,"Joué",'Matchs'!$M$2:$M$101,3))</f>
        <v/>
      </c>
      <c r="F106" s="9">
        <f>IF($B106="","",COUNTIFS('Matchs'!$F$2:$F$101,$B106,'Matchs'!$J$2:$J$101,"Joué",'Matchs'!$L$2:$L$101,1)+COUNTIFS('Matchs'!$G$2:$G$101,$B106,'Matchs'!$J$2:$J$101,"Joué",'Matchs'!$M$2:$M$101,1))</f>
        <v/>
      </c>
      <c r="G106" s="9">
        <f>IF($B106="","",D106-E106-F106)</f>
        <v/>
      </c>
      <c r="H106" s="9">
        <f>IF($B106="","",SUMPRODUCT(('Matchs'!$F$2:$F$101=$B106)*('Matchs'!$J$2:$J$101="Joué")*'Matchs'!$H$2:$H$101)+SUMPRODUCT(('Matchs'!$G$2:$G$101=$B106)*('Matchs'!$J$2:$J$101="Joué")*'Matchs'!$I$2:$I$101))</f>
        <v/>
      </c>
      <c r="I106" s="9">
        <f>IF($B106="","",SUMPRODUCT(('Matchs'!$F$2:$F$101=$B106)*('Matchs'!$J$2:$J$101="Joué")*'Matchs'!$I$2:$I$101)+SUMPRODUCT(('Matchs'!$G$2:$G$101=$B106)*('Matchs'!$J$2:$J$101="Joué")*'Matchs'!$H$2:$H$101))</f>
        <v/>
      </c>
      <c r="J106" s="9">
        <f>IF($B106="","",H106-I106)</f>
        <v/>
      </c>
      <c r="K106" s="9">
        <f>IF($B106="","",SUMIF('Matchs'!$F$2:$F$101,$B106,'Matchs'!$L$2:$L$101)+SUMIF('Matchs'!$G$2:$G$101,$B106,'Matchs'!$M$2:$M$101))</f>
        <v/>
      </c>
      <c r="L106" s="17">
        <f>IF($B106="","",IFERROR(E106/D106,0))</f>
        <v/>
      </c>
    </row>
    <row r="107">
      <c r="A107" s="11">
        <f>IF('Équipes'!$B$95="","",1+COUNTIFS($K$14:$K$113,"&gt;"&amp;K107)+COUNTIFS($K$14:$K$113,K107,$J$14:$J$113,"&gt;"&amp;J107))</f>
        <v/>
      </c>
      <c r="B107" s="15">
        <f>IF('Équipes'!$B$95="","",'Équipes'!$B$95)</f>
        <v/>
      </c>
      <c r="C107" s="11">
        <f>IF($B107="","",IFERROR(VLOOKUP($B107,'Équipes'!$B$2:$G$101,6,FALSE),""))</f>
        <v/>
      </c>
      <c r="D107" s="11">
        <f>IF($B107="","",COUNTIFS('Matchs'!$F$2:$F$101,$B107,'Matchs'!$J$2:$J$101,"Joué")+COUNTIFS('Matchs'!$G$2:$G$101,$B107,'Matchs'!$J$2:$J$101,"Joué"))</f>
        <v/>
      </c>
      <c r="E107" s="11">
        <f>IF($B107="","",COUNTIFS('Matchs'!$F$2:$F$101,$B107,'Matchs'!$J$2:$J$101,"Joué",'Matchs'!$L$2:$L$101,3)+COUNTIFS('Matchs'!$G$2:$G$101,$B107,'Matchs'!$J$2:$J$101,"Joué",'Matchs'!$M$2:$M$101,3))</f>
        <v/>
      </c>
      <c r="F107" s="11">
        <f>IF($B107="","",COUNTIFS('Matchs'!$F$2:$F$101,$B107,'Matchs'!$J$2:$J$101,"Joué",'Matchs'!$L$2:$L$101,1)+COUNTIFS('Matchs'!$G$2:$G$101,$B107,'Matchs'!$J$2:$J$101,"Joué",'Matchs'!$M$2:$M$101,1))</f>
        <v/>
      </c>
      <c r="G107" s="11">
        <f>IF($B107="","",D107-E107-F107)</f>
        <v/>
      </c>
      <c r="H107" s="11">
        <f>IF($B107="","",SUMPRODUCT(('Matchs'!$F$2:$F$101=$B107)*('Matchs'!$J$2:$J$101="Joué")*'Matchs'!$H$2:$H$101)+SUMPRODUCT(('Matchs'!$G$2:$G$101=$B107)*('Matchs'!$J$2:$J$101="Joué")*'Matchs'!$I$2:$I$101))</f>
        <v/>
      </c>
      <c r="I107" s="11">
        <f>IF($B107="","",SUMPRODUCT(('Matchs'!$F$2:$F$101=$B107)*('Matchs'!$J$2:$J$101="Joué")*'Matchs'!$I$2:$I$101)+SUMPRODUCT(('Matchs'!$G$2:$G$101=$B107)*('Matchs'!$J$2:$J$101="Joué")*'Matchs'!$H$2:$H$101))</f>
        <v/>
      </c>
      <c r="J107" s="11">
        <f>IF($B107="","",H107-I107)</f>
        <v/>
      </c>
      <c r="K107" s="11">
        <f>IF($B107="","",SUMIF('Matchs'!$F$2:$F$101,$B107,'Matchs'!$L$2:$L$101)+SUMIF('Matchs'!$G$2:$G$101,$B107,'Matchs'!$M$2:$M$101))</f>
        <v/>
      </c>
      <c r="L107" s="26">
        <f>IF($B107="","",IFERROR(E107/D107,0))</f>
        <v/>
      </c>
    </row>
    <row r="108">
      <c r="A108" s="9">
        <f>IF('Équipes'!$B$96="","",1+COUNTIFS($K$14:$K$113,"&gt;"&amp;K108)+COUNTIFS($K$14:$K$113,K108,$J$14:$J$113,"&gt;"&amp;J108))</f>
        <v/>
      </c>
      <c r="B108" s="13">
        <f>IF('Équipes'!$B$96="","",'Équipes'!$B$96)</f>
        <v/>
      </c>
      <c r="C108" s="9">
        <f>IF($B108="","",IFERROR(VLOOKUP($B108,'Équipes'!$B$2:$G$101,6,FALSE),""))</f>
        <v/>
      </c>
      <c r="D108" s="9">
        <f>IF($B108="","",COUNTIFS('Matchs'!$F$2:$F$101,$B108,'Matchs'!$J$2:$J$101,"Joué")+COUNTIFS('Matchs'!$G$2:$G$101,$B108,'Matchs'!$J$2:$J$101,"Joué"))</f>
        <v/>
      </c>
      <c r="E108" s="9">
        <f>IF($B108="","",COUNTIFS('Matchs'!$F$2:$F$101,$B108,'Matchs'!$J$2:$J$101,"Joué",'Matchs'!$L$2:$L$101,3)+COUNTIFS('Matchs'!$G$2:$G$101,$B108,'Matchs'!$J$2:$J$101,"Joué",'Matchs'!$M$2:$M$101,3))</f>
        <v/>
      </c>
      <c r="F108" s="9">
        <f>IF($B108="","",COUNTIFS('Matchs'!$F$2:$F$101,$B108,'Matchs'!$J$2:$J$101,"Joué",'Matchs'!$L$2:$L$101,1)+COUNTIFS('Matchs'!$G$2:$G$101,$B108,'Matchs'!$J$2:$J$101,"Joué",'Matchs'!$M$2:$M$101,1))</f>
        <v/>
      </c>
      <c r="G108" s="9">
        <f>IF($B108="","",D108-E108-F108)</f>
        <v/>
      </c>
      <c r="H108" s="9">
        <f>IF($B108="","",SUMPRODUCT(('Matchs'!$F$2:$F$101=$B108)*('Matchs'!$J$2:$J$101="Joué")*'Matchs'!$H$2:$H$101)+SUMPRODUCT(('Matchs'!$G$2:$G$101=$B108)*('Matchs'!$J$2:$J$101="Joué")*'Matchs'!$I$2:$I$101))</f>
        <v/>
      </c>
      <c r="I108" s="9">
        <f>IF($B108="","",SUMPRODUCT(('Matchs'!$F$2:$F$101=$B108)*('Matchs'!$J$2:$J$101="Joué")*'Matchs'!$I$2:$I$101)+SUMPRODUCT(('Matchs'!$G$2:$G$101=$B108)*('Matchs'!$J$2:$J$101="Joué")*'Matchs'!$H$2:$H$101))</f>
        <v/>
      </c>
      <c r="J108" s="9">
        <f>IF($B108="","",H108-I108)</f>
        <v/>
      </c>
      <c r="K108" s="9">
        <f>IF($B108="","",SUMIF('Matchs'!$F$2:$F$101,$B108,'Matchs'!$L$2:$L$101)+SUMIF('Matchs'!$G$2:$G$101,$B108,'Matchs'!$M$2:$M$101))</f>
        <v/>
      </c>
      <c r="L108" s="17">
        <f>IF($B108="","",IFERROR(E108/D108,0))</f>
        <v/>
      </c>
    </row>
    <row r="109">
      <c r="A109" s="11">
        <f>IF('Équipes'!$B$97="","",1+COUNTIFS($K$14:$K$113,"&gt;"&amp;K109)+COUNTIFS($K$14:$K$113,K109,$J$14:$J$113,"&gt;"&amp;J109))</f>
        <v/>
      </c>
      <c r="B109" s="15">
        <f>IF('Équipes'!$B$97="","",'Équipes'!$B$97)</f>
        <v/>
      </c>
      <c r="C109" s="11">
        <f>IF($B109="","",IFERROR(VLOOKUP($B109,'Équipes'!$B$2:$G$101,6,FALSE),""))</f>
        <v/>
      </c>
      <c r="D109" s="11">
        <f>IF($B109="","",COUNTIFS('Matchs'!$F$2:$F$101,$B109,'Matchs'!$J$2:$J$101,"Joué")+COUNTIFS('Matchs'!$G$2:$G$101,$B109,'Matchs'!$J$2:$J$101,"Joué"))</f>
        <v/>
      </c>
      <c r="E109" s="11">
        <f>IF($B109="","",COUNTIFS('Matchs'!$F$2:$F$101,$B109,'Matchs'!$J$2:$J$101,"Joué",'Matchs'!$L$2:$L$101,3)+COUNTIFS('Matchs'!$G$2:$G$101,$B109,'Matchs'!$J$2:$J$101,"Joué",'Matchs'!$M$2:$M$101,3))</f>
        <v/>
      </c>
      <c r="F109" s="11">
        <f>IF($B109="","",COUNTIFS('Matchs'!$F$2:$F$101,$B109,'Matchs'!$J$2:$J$101,"Joué",'Matchs'!$L$2:$L$101,1)+COUNTIFS('Matchs'!$G$2:$G$101,$B109,'Matchs'!$J$2:$J$101,"Joué",'Matchs'!$M$2:$M$101,1))</f>
        <v/>
      </c>
      <c r="G109" s="11">
        <f>IF($B109="","",D109-E109-F109)</f>
        <v/>
      </c>
      <c r="H109" s="11">
        <f>IF($B109="","",SUMPRODUCT(('Matchs'!$F$2:$F$101=$B109)*('Matchs'!$J$2:$J$101="Joué")*'Matchs'!$H$2:$H$101)+SUMPRODUCT(('Matchs'!$G$2:$G$101=$B109)*('Matchs'!$J$2:$J$101="Joué")*'Matchs'!$I$2:$I$101))</f>
        <v/>
      </c>
      <c r="I109" s="11">
        <f>IF($B109="","",SUMPRODUCT(('Matchs'!$F$2:$F$101=$B109)*('Matchs'!$J$2:$J$101="Joué")*'Matchs'!$I$2:$I$101)+SUMPRODUCT(('Matchs'!$G$2:$G$101=$B109)*('Matchs'!$J$2:$J$101="Joué")*'Matchs'!$H$2:$H$101))</f>
        <v/>
      </c>
      <c r="J109" s="11">
        <f>IF($B109="","",H109-I109)</f>
        <v/>
      </c>
      <c r="K109" s="11">
        <f>IF($B109="","",SUMIF('Matchs'!$F$2:$F$101,$B109,'Matchs'!$L$2:$L$101)+SUMIF('Matchs'!$G$2:$G$101,$B109,'Matchs'!$M$2:$M$101))</f>
        <v/>
      </c>
      <c r="L109" s="26">
        <f>IF($B109="","",IFERROR(E109/D109,0))</f>
        <v/>
      </c>
    </row>
    <row r="110">
      <c r="A110" s="9">
        <f>IF('Équipes'!$B$98="","",1+COUNTIFS($K$14:$K$113,"&gt;"&amp;K110)+COUNTIFS($K$14:$K$113,K110,$J$14:$J$113,"&gt;"&amp;J110))</f>
        <v/>
      </c>
      <c r="B110" s="13">
        <f>IF('Équipes'!$B$98="","",'Équipes'!$B$98)</f>
        <v/>
      </c>
      <c r="C110" s="9">
        <f>IF($B110="","",IFERROR(VLOOKUP($B110,'Équipes'!$B$2:$G$101,6,FALSE),""))</f>
        <v/>
      </c>
      <c r="D110" s="9">
        <f>IF($B110="","",COUNTIFS('Matchs'!$F$2:$F$101,$B110,'Matchs'!$J$2:$J$101,"Joué")+COUNTIFS('Matchs'!$G$2:$G$101,$B110,'Matchs'!$J$2:$J$101,"Joué"))</f>
        <v/>
      </c>
      <c r="E110" s="9">
        <f>IF($B110="","",COUNTIFS('Matchs'!$F$2:$F$101,$B110,'Matchs'!$J$2:$J$101,"Joué",'Matchs'!$L$2:$L$101,3)+COUNTIFS('Matchs'!$G$2:$G$101,$B110,'Matchs'!$J$2:$J$101,"Joué",'Matchs'!$M$2:$M$101,3))</f>
        <v/>
      </c>
      <c r="F110" s="9">
        <f>IF($B110="","",COUNTIFS('Matchs'!$F$2:$F$101,$B110,'Matchs'!$J$2:$J$101,"Joué",'Matchs'!$L$2:$L$101,1)+COUNTIFS('Matchs'!$G$2:$G$101,$B110,'Matchs'!$J$2:$J$101,"Joué",'Matchs'!$M$2:$M$101,1))</f>
        <v/>
      </c>
      <c r="G110" s="9">
        <f>IF($B110="","",D110-E110-F110)</f>
        <v/>
      </c>
      <c r="H110" s="9">
        <f>IF($B110="","",SUMPRODUCT(('Matchs'!$F$2:$F$101=$B110)*('Matchs'!$J$2:$J$101="Joué")*'Matchs'!$H$2:$H$101)+SUMPRODUCT(('Matchs'!$G$2:$G$101=$B110)*('Matchs'!$J$2:$J$101="Joué")*'Matchs'!$I$2:$I$101))</f>
        <v/>
      </c>
      <c r="I110" s="9">
        <f>IF($B110="","",SUMPRODUCT(('Matchs'!$F$2:$F$101=$B110)*('Matchs'!$J$2:$J$101="Joué")*'Matchs'!$I$2:$I$101)+SUMPRODUCT(('Matchs'!$G$2:$G$101=$B110)*('Matchs'!$J$2:$J$101="Joué")*'Matchs'!$H$2:$H$101))</f>
        <v/>
      </c>
      <c r="J110" s="9">
        <f>IF($B110="","",H110-I110)</f>
        <v/>
      </c>
      <c r="K110" s="9">
        <f>IF($B110="","",SUMIF('Matchs'!$F$2:$F$101,$B110,'Matchs'!$L$2:$L$101)+SUMIF('Matchs'!$G$2:$G$101,$B110,'Matchs'!$M$2:$M$101))</f>
        <v/>
      </c>
      <c r="L110" s="17">
        <f>IF($B110="","",IFERROR(E110/D110,0))</f>
        <v/>
      </c>
    </row>
    <row r="111">
      <c r="A111" s="11">
        <f>IF('Équipes'!$B$99="","",1+COUNTIFS($K$14:$K$113,"&gt;"&amp;K111)+COUNTIFS($K$14:$K$113,K111,$J$14:$J$113,"&gt;"&amp;J111))</f>
        <v/>
      </c>
      <c r="B111" s="15">
        <f>IF('Équipes'!$B$99="","",'Équipes'!$B$99)</f>
        <v/>
      </c>
      <c r="C111" s="11">
        <f>IF($B111="","",IFERROR(VLOOKUP($B111,'Équipes'!$B$2:$G$101,6,FALSE),""))</f>
        <v/>
      </c>
      <c r="D111" s="11">
        <f>IF($B111="","",COUNTIFS('Matchs'!$F$2:$F$101,$B111,'Matchs'!$J$2:$J$101,"Joué")+COUNTIFS('Matchs'!$G$2:$G$101,$B111,'Matchs'!$J$2:$J$101,"Joué"))</f>
        <v/>
      </c>
      <c r="E111" s="11">
        <f>IF($B111="","",COUNTIFS('Matchs'!$F$2:$F$101,$B111,'Matchs'!$J$2:$J$101,"Joué",'Matchs'!$L$2:$L$101,3)+COUNTIFS('Matchs'!$G$2:$G$101,$B111,'Matchs'!$J$2:$J$101,"Joué",'Matchs'!$M$2:$M$101,3))</f>
        <v/>
      </c>
      <c r="F111" s="11">
        <f>IF($B111="","",COUNTIFS('Matchs'!$F$2:$F$101,$B111,'Matchs'!$J$2:$J$101,"Joué",'Matchs'!$L$2:$L$101,1)+COUNTIFS('Matchs'!$G$2:$G$101,$B111,'Matchs'!$J$2:$J$101,"Joué",'Matchs'!$M$2:$M$101,1))</f>
        <v/>
      </c>
      <c r="G111" s="11">
        <f>IF($B111="","",D111-E111-F111)</f>
        <v/>
      </c>
      <c r="H111" s="11">
        <f>IF($B111="","",SUMPRODUCT(('Matchs'!$F$2:$F$101=$B111)*('Matchs'!$J$2:$J$101="Joué")*'Matchs'!$H$2:$H$101)+SUMPRODUCT(('Matchs'!$G$2:$G$101=$B111)*('Matchs'!$J$2:$J$101="Joué")*'Matchs'!$I$2:$I$101))</f>
        <v/>
      </c>
      <c r="I111" s="11">
        <f>IF($B111="","",SUMPRODUCT(('Matchs'!$F$2:$F$101=$B111)*('Matchs'!$J$2:$J$101="Joué")*'Matchs'!$I$2:$I$101)+SUMPRODUCT(('Matchs'!$G$2:$G$101=$B111)*('Matchs'!$J$2:$J$101="Joué")*'Matchs'!$H$2:$H$101))</f>
        <v/>
      </c>
      <c r="J111" s="11">
        <f>IF($B111="","",H111-I111)</f>
        <v/>
      </c>
      <c r="K111" s="11">
        <f>IF($B111="","",SUMIF('Matchs'!$F$2:$F$101,$B111,'Matchs'!$L$2:$L$101)+SUMIF('Matchs'!$G$2:$G$101,$B111,'Matchs'!$M$2:$M$101))</f>
        <v/>
      </c>
      <c r="L111" s="26">
        <f>IF($B111="","",IFERROR(E111/D111,0))</f>
        <v/>
      </c>
    </row>
    <row r="112">
      <c r="A112" s="9">
        <f>IF('Équipes'!$B$100="","",1+COUNTIFS($K$14:$K$113,"&gt;"&amp;K112)+COUNTIFS($K$14:$K$113,K112,$J$14:$J$113,"&gt;"&amp;J112))</f>
        <v/>
      </c>
      <c r="B112" s="13">
        <f>IF('Équipes'!$B$100="","",'Équipes'!$B$100)</f>
        <v/>
      </c>
      <c r="C112" s="9">
        <f>IF($B112="","",IFERROR(VLOOKUP($B112,'Équipes'!$B$2:$G$101,6,FALSE),""))</f>
        <v/>
      </c>
      <c r="D112" s="9">
        <f>IF($B112="","",COUNTIFS('Matchs'!$F$2:$F$101,$B112,'Matchs'!$J$2:$J$101,"Joué")+COUNTIFS('Matchs'!$G$2:$G$101,$B112,'Matchs'!$J$2:$J$101,"Joué"))</f>
        <v/>
      </c>
      <c r="E112" s="9">
        <f>IF($B112="","",COUNTIFS('Matchs'!$F$2:$F$101,$B112,'Matchs'!$J$2:$J$101,"Joué",'Matchs'!$L$2:$L$101,3)+COUNTIFS('Matchs'!$G$2:$G$101,$B112,'Matchs'!$J$2:$J$101,"Joué",'Matchs'!$M$2:$M$101,3))</f>
        <v/>
      </c>
      <c r="F112" s="9">
        <f>IF($B112="","",COUNTIFS('Matchs'!$F$2:$F$101,$B112,'Matchs'!$J$2:$J$101,"Joué",'Matchs'!$L$2:$L$101,1)+COUNTIFS('Matchs'!$G$2:$G$101,$B112,'Matchs'!$J$2:$J$101,"Joué",'Matchs'!$M$2:$M$101,1))</f>
        <v/>
      </c>
      <c r="G112" s="9">
        <f>IF($B112="","",D112-E112-F112)</f>
        <v/>
      </c>
      <c r="H112" s="9">
        <f>IF($B112="","",SUMPRODUCT(('Matchs'!$F$2:$F$101=$B112)*('Matchs'!$J$2:$J$101="Joué")*'Matchs'!$H$2:$H$101)+SUMPRODUCT(('Matchs'!$G$2:$G$101=$B112)*('Matchs'!$J$2:$J$101="Joué")*'Matchs'!$I$2:$I$101))</f>
        <v/>
      </c>
      <c r="I112" s="9">
        <f>IF($B112="","",SUMPRODUCT(('Matchs'!$F$2:$F$101=$B112)*('Matchs'!$J$2:$J$101="Joué")*'Matchs'!$I$2:$I$101)+SUMPRODUCT(('Matchs'!$G$2:$G$101=$B112)*('Matchs'!$J$2:$J$101="Joué")*'Matchs'!$H$2:$H$101))</f>
        <v/>
      </c>
      <c r="J112" s="9">
        <f>IF($B112="","",H112-I112)</f>
        <v/>
      </c>
      <c r="K112" s="9">
        <f>IF($B112="","",SUMIF('Matchs'!$F$2:$F$101,$B112,'Matchs'!$L$2:$L$101)+SUMIF('Matchs'!$G$2:$G$101,$B112,'Matchs'!$M$2:$M$101))</f>
        <v/>
      </c>
      <c r="L112" s="17">
        <f>IF($B112="","",IFERROR(E112/D112,0))</f>
        <v/>
      </c>
    </row>
    <row r="113">
      <c r="A113" s="11">
        <f>IF('Équipes'!$B$101="","",1+COUNTIFS($K$14:$K$113,"&gt;"&amp;K113)+COUNTIFS($K$14:$K$113,K113,$J$14:$J$113,"&gt;"&amp;J113))</f>
        <v/>
      </c>
      <c r="B113" s="15">
        <f>IF('Équipes'!$B$101="","",'Équipes'!$B$101)</f>
        <v/>
      </c>
      <c r="C113" s="11">
        <f>IF($B113="","",IFERROR(VLOOKUP($B113,'Équipes'!$B$2:$G$101,6,FALSE),""))</f>
        <v/>
      </c>
      <c r="D113" s="11">
        <f>IF($B113="","",COUNTIFS('Matchs'!$F$2:$F$101,$B113,'Matchs'!$J$2:$J$101,"Joué")+COUNTIFS('Matchs'!$G$2:$G$101,$B113,'Matchs'!$J$2:$J$101,"Joué"))</f>
        <v/>
      </c>
      <c r="E113" s="11">
        <f>IF($B113="","",COUNTIFS('Matchs'!$F$2:$F$101,$B113,'Matchs'!$J$2:$J$101,"Joué",'Matchs'!$L$2:$L$101,3)+COUNTIFS('Matchs'!$G$2:$G$101,$B113,'Matchs'!$J$2:$J$101,"Joué",'Matchs'!$M$2:$M$101,3))</f>
        <v/>
      </c>
      <c r="F113" s="11">
        <f>IF($B113="","",COUNTIFS('Matchs'!$F$2:$F$101,$B113,'Matchs'!$J$2:$J$101,"Joué",'Matchs'!$L$2:$L$101,1)+COUNTIFS('Matchs'!$G$2:$G$101,$B113,'Matchs'!$J$2:$J$101,"Joué",'Matchs'!$M$2:$M$101,1))</f>
        <v/>
      </c>
      <c r="G113" s="11">
        <f>IF($B113="","",D113-E113-F113)</f>
        <v/>
      </c>
      <c r="H113" s="11">
        <f>IF($B113="","",SUMPRODUCT(('Matchs'!$F$2:$F$101=$B113)*('Matchs'!$J$2:$J$101="Joué")*'Matchs'!$H$2:$H$101)+SUMPRODUCT(('Matchs'!$G$2:$G$101=$B113)*('Matchs'!$J$2:$J$101="Joué")*'Matchs'!$I$2:$I$101))</f>
        <v/>
      </c>
      <c r="I113" s="11">
        <f>IF($B113="","",SUMPRODUCT(('Matchs'!$F$2:$F$101=$B113)*('Matchs'!$J$2:$J$101="Joué")*'Matchs'!$I$2:$I$101)+SUMPRODUCT(('Matchs'!$G$2:$G$101=$B113)*('Matchs'!$J$2:$J$101="Joué")*'Matchs'!$H$2:$H$101))</f>
        <v/>
      </c>
      <c r="J113" s="11">
        <f>IF($B113="","",H113-I113)</f>
        <v/>
      </c>
      <c r="K113" s="11">
        <f>IF($B113="","",SUMIF('Matchs'!$F$2:$F$101,$B113,'Matchs'!$L$2:$L$101)+SUMIF('Matchs'!$G$2:$G$101,$B113,'Matchs'!$M$2:$M$101))</f>
        <v/>
      </c>
      <c r="L113" s="26">
        <f>IF($B113="","",IFERROR(E113/D113,0))</f>
        <v/>
      </c>
    </row>
  </sheetData>
  <autoFilter ref="A13:L113"/>
  <mergeCells count="1">
    <mergeCell ref="A1:V1"/>
  </mergeCells>
  <conditionalFormatting sqref="A14:L113">
    <cfRule type="expression" priority="1" dxfId="2" stopIfTrue="1">
      <formula>AND($A14&lt;&gt;"",$A14=1)</formula>
    </cfRule>
    <cfRule type="expression" priority="2" dxfId="3" stopIfTrue="1">
      <formula>AND($A14&lt;&gt;"",$A14=2)</formula>
    </cfRule>
    <cfRule type="expression" priority="3" dxfId="4" stopIfTrue="1">
      <formula>AND($A14&lt;&gt;"",$A14=3)</formula>
    </cfRule>
  </conditionalFormatting>
  <conditionalFormatting sqref="J14:J113">
    <cfRule type="expression" priority="4" dxfId="0" stopIfTrue="1">
      <formula>$J14&lt;0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2026-09-06T21:03:46Z</dcterms:created>
  <dcterms:modified xmlns:dcterms="http://purl.org/dc/terms/" xmlns:xsi="http://www.w3.org/2001/XMLSchema-instance" xsi:type="dcterms:W3CDTF">2026-09-06T21:03:46Z</dcterms:modified>
</cp:coreProperties>
</file>