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intage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'Pointage'!$A$1:$R$101</definedName>
    <definedName name="_xlnm._FilterDatabase" localSheetId="1" hidden="1">'Synthèse'!$A$9:$G$109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hh:mm"/>
    <numFmt numFmtId="166" formatCode="[h]:mm"/>
    <numFmt numFmtId="167" formatCode="#\ ##0,00\ &quot;€&quot;"/>
    <numFmt numFmtId="168" formatCode="0,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0"/>
    </font>
    <font>
      <name val="Calibri"/>
      <b val="1"/>
      <color rgb="00FFFFFF"/>
      <sz val="15"/>
    </font>
    <font>
      <name val="Calibri"/>
      <b val="1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E11D48"/>
      </patternFill>
    </fill>
    <fill>
      <patternFill patternType="solid">
        <fgColor rgb="00FDF0F3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0891B2"/>
      </patternFill>
    </fill>
    <fill>
      <patternFill patternType="solid">
        <fgColor rgb="00BE123C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7" fontId="3" fillId="6" borderId="1" applyAlignment="1" pivotButton="0" quotePrefix="0" xfId="0">
      <alignment horizontal="center" vertical="center"/>
    </xf>
    <xf numFmtId="168" fontId="3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DC2626"/>
        <sz val="10"/>
      </font>
    </dxf>
    <dxf>
      <font>
        <name val="Calibri"/>
        <b val="1"/>
        <color rgb="00FFFFFF"/>
        <sz val="11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1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Heures par salarié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'Synthèse'!C9</f>
            </strRef>
          </tx>
          <spPr>
            <a:solidFill xmlns:a="http://schemas.openxmlformats.org/drawingml/2006/main">
              <a:srgbClr val="0891B2"/>
            </a:solidFill>
            <a:ln xmlns:a="http://schemas.openxmlformats.org/drawingml/2006/main">
              <a:prstDash val="solid"/>
            </a:ln>
          </spPr>
          <cat>
            <numRef>
              <f>'Synthèse'!$A$10:$A$109</f>
            </numRef>
          </cat>
          <val>
            <numRef>
              <f>'Synthèse'!$C$10:$C$109</f>
            </numRef>
          </val>
        </ser>
        <ser>
          <idx val="1"/>
          <order val="1"/>
          <tx>
            <strRef>
              <f>'Synthèse'!D9</f>
            </strRef>
          </tx>
          <spPr>
            <a:solidFill xmlns:a="http://schemas.openxmlformats.org/drawingml/2006/main">
              <a:srgbClr val="E11D48"/>
            </a:solidFill>
            <a:ln xmlns:a="http://schemas.openxmlformats.org/drawingml/2006/main">
              <a:prstDash val="solid"/>
            </a:ln>
          </spPr>
          <cat>
            <numRef>
              <f>'Synthèse'!$A$10:$A$109</f>
            </numRef>
          </cat>
          <val>
            <numRef>
              <f>'Synthèse'!$D$10:$D$109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Salarié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Durée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heures par ville / site</a:t>
            </a:r>
          </a:p>
        </rich>
      </tx>
    </title>
    <plotArea>
      <pieChart>
        <varyColors val="1"/>
        <ser>
          <idx val="0"/>
          <order val="0"/>
          <tx>
            <strRef>
              <f>'Synthèse'!O9</f>
            </strRef>
          </tx>
          <spPr>
            <a:solidFill xmlns:a="http://schemas.openxmlformats.org/drawingml/2006/main">
              <a:srgbClr val="0891B2"/>
            </a:solidFill>
            <a:ln xmlns:a="http://schemas.openxmlformats.org/drawingml/2006/main">
              <a:prstDash val="solid"/>
            </a:ln>
          </spPr>
          <cat>
            <numRef>
              <f>'Synthèse'!$N$10:$N$109</f>
            </numRef>
          </cat>
          <val>
            <numRef>
              <f>'Synthèse'!$O$10:$O$109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8</col>
      <colOff>0</colOff>
      <row>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18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22" customWidth="1" min="3" max="3"/>
    <col width="17" customWidth="1" min="4" max="4"/>
    <col width="29" customWidth="1" min="5" max="5"/>
    <col width="19" customWidth="1" min="6" max="6"/>
    <col width="14" customWidth="1" min="7" max="7"/>
    <col width="13" customWidth="1" min="8" max="8"/>
    <col width="13" customWidth="1" min="9" max="9"/>
    <col width="14" customWidth="1" min="10" max="10"/>
    <col width="16" customWidth="1" min="11" max="11"/>
    <col width="18" customWidth="1" min="12" max="12"/>
    <col width="16" customWidth="1" min="13" max="13"/>
    <col width="22" customWidth="1" min="14" max="14"/>
    <col width="11" customWidth="1" min="15" max="15"/>
    <col width="17" customWidth="1" min="16" max="16"/>
    <col width="19" customWidth="1" min="17" max="17"/>
    <col width="32" customWidth="1" min="18" max="18"/>
  </cols>
  <sheetData>
    <row r="1" ht="28" customHeight="1">
      <c r="A1" s="1" t="inlineStr">
        <is>
          <t>N°</t>
        </is>
      </c>
      <c r="B1" s="1" t="inlineStr">
        <is>
          <t>Date</t>
        </is>
      </c>
      <c r="C1" s="1" t="inlineStr">
        <is>
          <t>Salarié</t>
        </is>
      </c>
      <c r="D1" s="1" t="inlineStr">
        <is>
          <t>Ville / site</t>
        </is>
      </c>
      <c r="E1" s="1" t="inlineStr">
        <is>
          <t>Poste</t>
        </is>
      </c>
      <c r="F1" s="1" t="inlineStr">
        <is>
          <t>Type de journée</t>
        </is>
      </c>
      <c r="G1" s="1" t="inlineStr">
        <is>
          <t>Heure d’arrivée</t>
        </is>
      </c>
      <c r="H1" s="1" t="inlineStr">
        <is>
          <t>Début pause</t>
        </is>
      </c>
      <c r="I1" s="1" t="inlineStr">
        <is>
          <t>Fin pause</t>
        </is>
      </c>
      <c r="J1" s="1" t="inlineStr">
        <is>
          <t>Heure de départ</t>
        </is>
      </c>
      <c r="K1" s="1" t="inlineStr">
        <is>
          <t>Heures prévues</t>
        </is>
      </c>
      <c r="L1" s="1" t="inlineStr">
        <is>
          <t>Heures travaillées</t>
        </is>
      </c>
      <c r="M1" s="1" t="inlineStr">
        <is>
          <t>Heures normales</t>
        </is>
      </c>
      <c r="N1" s="1" t="inlineStr">
        <is>
          <t>Heures supplémentaires</t>
        </is>
      </c>
      <c r="O1" s="1" t="inlineStr">
        <is>
          <t>Absence</t>
        </is>
      </c>
      <c r="P1" s="1" t="inlineStr">
        <is>
          <t>Taux horaire (€)</t>
        </is>
      </c>
      <c r="Q1" s="1" t="inlineStr">
        <is>
          <t>Coût estimé (€)</t>
        </is>
      </c>
      <c r="R1" s="1" t="inlineStr">
        <is>
          <t>Commentaire</t>
        </is>
      </c>
    </row>
    <row r="2">
      <c r="A2" s="2">
        <f>IF($C2="","",COUNTA($C$2:$C2))</f>
        <v/>
      </c>
      <c r="B2" s="3" t="n">
        <v>46083</v>
      </c>
      <c r="C2" s="4" t="inlineStr">
        <is>
          <t>Camille Martin</t>
        </is>
      </c>
      <c r="D2" s="4" t="inlineStr">
        <is>
          <t>Paris</t>
        </is>
      </c>
      <c r="E2" s="4" t="inlineStr">
        <is>
          <t>Assistante administrative</t>
        </is>
      </c>
      <c r="F2" s="4" t="inlineStr">
        <is>
          <t>Présence</t>
        </is>
      </c>
      <c r="G2" s="5" t="n">
        <v>0.3541666666666667</v>
      </c>
      <c r="H2" s="5" t="n">
        <v>0.5208333333333334</v>
      </c>
      <c r="I2" s="5" t="n">
        <v>0.5520833333333334</v>
      </c>
      <c r="J2" s="5" t="n">
        <v>0.6979166666666666</v>
      </c>
      <c r="K2" s="6" t="n">
        <v>0.2916666666666667</v>
      </c>
      <c r="L2" s="7">
        <f>IF($C2="","",IF($F2="Absence",0,IFERROR(($J2-$G2)-($I2-$H2),0)))</f>
        <v/>
      </c>
      <c r="M2" s="7">
        <f>IF($C2="","",IF($L2&gt;$K2,$K2,$L2))</f>
        <v/>
      </c>
      <c r="N2" s="7">
        <f>IF($C2="","",IF($L2&gt;$K2,$L2-$K2,0))</f>
        <v/>
      </c>
      <c r="O2" s="2">
        <f>IF($C2="","",IF($F2="Absence",1,0))</f>
        <v/>
      </c>
      <c r="P2" s="8" t="n">
        <v>15.5</v>
      </c>
      <c r="Q2" s="9">
        <f>IF($C2="","",IFERROR(($M2+$N2)*24*$P2,0))</f>
        <v/>
      </c>
      <c r="R2" s="4" t="inlineStr">
        <is>
          <t>Journée standard</t>
        </is>
      </c>
    </row>
    <row r="3">
      <c r="A3" s="10">
        <f>IF($C3="","",COUNTA($C$2:$C3))</f>
        <v/>
      </c>
      <c r="B3" s="3" t="n">
        <v>46084</v>
      </c>
      <c r="C3" s="4" t="inlineStr">
        <is>
          <t>Julien Bernard</t>
        </is>
      </c>
      <c r="D3" s="4" t="inlineStr">
        <is>
          <t>Lyon</t>
        </is>
      </c>
      <c r="E3" s="4" t="inlineStr">
        <is>
          <t>Technicien</t>
        </is>
      </c>
      <c r="F3" s="4" t="inlineStr">
        <is>
          <t>Présence</t>
        </is>
      </c>
      <c r="G3" s="5" t="n">
        <v>0.3333333333333333</v>
      </c>
      <c r="H3" s="5" t="n">
        <v>0.5</v>
      </c>
      <c r="I3" s="5" t="n">
        <v>0.5416666666666666</v>
      </c>
      <c r="J3" s="5" t="n">
        <v>0.75</v>
      </c>
      <c r="K3" s="6" t="n">
        <v>0.2916666666666667</v>
      </c>
      <c r="L3" s="11">
        <f>IF($C3="","",IF($F3="Absence",0,IFERROR(($J3-$G3)-($I3-$H3),0)))</f>
        <v/>
      </c>
      <c r="M3" s="11">
        <f>IF($C3="","",IF($L3&gt;$K3,$K3,$L3))</f>
        <v/>
      </c>
      <c r="N3" s="11">
        <f>IF($C3="","",IF($L3&gt;$K3,$L3-$K3,0))</f>
        <v/>
      </c>
      <c r="O3" s="10">
        <f>IF($C3="","",IF($F3="Absence",1,0))</f>
        <v/>
      </c>
      <c r="P3" s="8" t="n">
        <v>21</v>
      </c>
      <c r="Q3" s="12">
        <f>IF($C3="","",IFERROR(($M3+$N3)*24*$P3,0))</f>
        <v/>
      </c>
      <c r="R3" s="4" t="inlineStr">
        <is>
          <t>Intervention client</t>
        </is>
      </c>
    </row>
    <row r="4">
      <c r="A4" s="2">
        <f>IF($C4="","",COUNTA($C$2:$C4))</f>
        <v/>
      </c>
      <c r="B4" s="3" t="n">
        <v>46085</v>
      </c>
      <c r="C4" s="4" t="inlineStr">
        <is>
          <t>Émilie Robert</t>
        </is>
      </c>
      <c r="D4" s="4" t="inlineStr">
        <is>
          <t>Marseille</t>
        </is>
      </c>
      <c r="E4" s="4" t="inlineStr">
        <is>
          <t>Chargée de clientèle</t>
        </is>
      </c>
      <c r="F4" s="4" t="inlineStr">
        <is>
          <t>Présence</t>
        </is>
      </c>
      <c r="G4" s="5" t="n">
        <v>0.3645833333333333</v>
      </c>
      <c r="H4" s="5" t="n">
        <v>0.5208333333333334</v>
      </c>
      <c r="I4" s="5" t="n">
        <v>0.5520833333333334</v>
      </c>
      <c r="J4" s="5" t="n">
        <v>0.7083333333333334</v>
      </c>
      <c r="K4" s="6" t="n">
        <v>0.2916666666666667</v>
      </c>
      <c r="L4" s="7">
        <f>IF($C4="","",IF($F4="Absence",0,IFERROR(($J4-$G4)-($I4-$H4),0)))</f>
        <v/>
      </c>
      <c r="M4" s="7">
        <f>IF($C4="","",IF($L4&gt;$K4,$K4,$L4))</f>
        <v/>
      </c>
      <c r="N4" s="7">
        <f>IF($C4="","",IF($L4&gt;$K4,$L4-$K4,0))</f>
        <v/>
      </c>
      <c r="O4" s="2">
        <f>IF($C4="","",IF($F4="Absence",1,0))</f>
        <v/>
      </c>
      <c r="P4" s="8" t="n">
        <v>19.5</v>
      </c>
      <c r="Q4" s="9">
        <f>IF($C4="","",IFERROR(($M4+$N4)*24*$P4,0))</f>
        <v/>
      </c>
      <c r="R4" s="4" t="inlineStr">
        <is>
          <t>Suivi portefeuille</t>
        </is>
      </c>
    </row>
    <row r="5">
      <c r="A5" s="10">
        <f>IF($C5="","",COUNTA($C$2:$C5))</f>
        <v/>
      </c>
      <c r="B5" s="3" t="n">
        <v>46086</v>
      </c>
      <c r="C5" s="4" t="inlineStr">
        <is>
          <t>Lucas Petit</t>
        </is>
      </c>
      <c r="D5" s="4" t="inlineStr">
        <is>
          <t>Toulouse</t>
        </is>
      </c>
      <c r="E5" s="4" t="inlineStr">
        <is>
          <t>Développeur</t>
        </is>
      </c>
      <c r="F5" s="4" t="inlineStr">
        <is>
          <t>Télétravail</t>
        </is>
      </c>
      <c r="G5" s="5" t="n">
        <v>0.375</v>
      </c>
      <c r="H5" s="5" t="n">
        <v>0.5208333333333334</v>
      </c>
      <c r="I5" s="5" t="n">
        <v>0.5520833333333334</v>
      </c>
      <c r="J5" s="5" t="n">
        <v>0.7604166666666666</v>
      </c>
      <c r="K5" s="6" t="n">
        <v>0.2916666666666667</v>
      </c>
      <c r="L5" s="11">
        <f>IF($C5="","",IF($F5="Absence",0,IFERROR(($J5-$G5)-($I5-$H5),0)))</f>
        <v/>
      </c>
      <c r="M5" s="11">
        <f>IF($C5="","",IF($L5&gt;$K5,$K5,$L5))</f>
        <v/>
      </c>
      <c r="N5" s="11">
        <f>IF($C5="","",IF($L5&gt;$K5,$L5-$K5,0))</f>
        <v/>
      </c>
      <c r="O5" s="10">
        <f>IF($C5="","",IF($F5="Absence",1,0))</f>
        <v/>
      </c>
      <c r="P5" s="8" t="n">
        <v>28</v>
      </c>
      <c r="Q5" s="12">
        <f>IF($C5="","",IFERROR(($M5+$N5)*24*$P5,0))</f>
        <v/>
      </c>
      <c r="R5" s="4" t="inlineStr">
        <is>
          <t>Sprint produit</t>
        </is>
      </c>
    </row>
    <row r="6">
      <c r="A6" s="2">
        <f>IF($C6="","",COUNTA($C$2:$C6))</f>
        <v/>
      </c>
      <c r="B6" s="3" t="n">
        <v>46087</v>
      </c>
      <c r="C6" s="4" t="inlineStr">
        <is>
          <t>Chloé Moreau</t>
        </is>
      </c>
      <c r="D6" s="4" t="inlineStr">
        <is>
          <t>Bordeaux</t>
        </is>
      </c>
      <c r="E6" s="4" t="inlineStr">
        <is>
          <t>Commerciale</t>
        </is>
      </c>
      <c r="F6" s="4" t="inlineStr">
        <is>
          <t>Présence</t>
        </is>
      </c>
      <c r="G6" s="5" t="n">
        <v>0.3541666666666667</v>
      </c>
      <c r="H6" s="5" t="n">
        <v>0.5104166666666666</v>
      </c>
      <c r="I6" s="5" t="n">
        <v>0.5416666666666666</v>
      </c>
      <c r="J6" s="5" t="n">
        <v>0.7708333333333334</v>
      </c>
      <c r="K6" s="6" t="n">
        <v>0.2916666666666667</v>
      </c>
      <c r="L6" s="7">
        <f>IF($C6="","",IF($F6="Absence",0,IFERROR(($J6-$G6)-($I6-$H6),0)))</f>
        <v/>
      </c>
      <c r="M6" s="7">
        <f>IF($C6="","",IF($L6&gt;$K6,$K6,$L6))</f>
        <v/>
      </c>
      <c r="N6" s="7">
        <f>IF($C6="","",IF($L6&gt;$K6,$L6-$K6,0))</f>
        <v/>
      </c>
      <c r="O6" s="2">
        <f>IF($C6="","",IF($F6="Absence",1,0))</f>
        <v/>
      </c>
      <c r="P6" s="8" t="n">
        <v>24</v>
      </c>
      <c r="Q6" s="9">
        <f>IF($C6="","",IFERROR(($M6+$N6)*24*$P6,0))</f>
        <v/>
      </c>
      <c r="R6" s="4" t="inlineStr">
        <is>
          <t>Rendez-vous clients</t>
        </is>
      </c>
    </row>
    <row r="7">
      <c r="A7" s="10">
        <f>IF($C7="","",COUNTA($C$2:$C7))</f>
        <v/>
      </c>
      <c r="B7" s="3" t="n">
        <v>46090</v>
      </c>
      <c r="C7" s="4" t="inlineStr">
        <is>
          <t>Thomas Leroy</t>
        </is>
      </c>
      <c r="D7" s="4" t="inlineStr">
        <is>
          <t>Lille</t>
        </is>
      </c>
      <c r="E7" s="4" t="inlineStr">
        <is>
          <t>Responsable logistique</t>
        </is>
      </c>
      <c r="F7" s="4" t="inlineStr">
        <is>
          <t>Présence</t>
        </is>
      </c>
      <c r="G7" s="5" t="n">
        <v>0.3333333333333333</v>
      </c>
      <c r="H7" s="5" t="n">
        <v>0.5</v>
      </c>
      <c r="I7" s="5" t="n">
        <v>0.5416666666666666</v>
      </c>
      <c r="J7" s="5" t="n">
        <v>0.7916666666666666</v>
      </c>
      <c r="K7" s="6" t="n">
        <v>0.2916666666666667</v>
      </c>
      <c r="L7" s="11">
        <f>IF($C7="","",IF($F7="Absence",0,IFERROR(($J7-$G7)-($I7-$H7),0)))</f>
        <v/>
      </c>
      <c r="M7" s="11">
        <f>IF($C7="","",IF($L7&gt;$K7,$K7,$L7))</f>
        <v/>
      </c>
      <c r="N7" s="11">
        <f>IF($C7="","",IF($L7&gt;$K7,$L7-$K7,0))</f>
        <v/>
      </c>
      <c r="O7" s="10">
        <f>IF($C7="","",IF($F7="Absence",1,0))</f>
        <v/>
      </c>
      <c r="P7" s="8" t="n">
        <v>26.5</v>
      </c>
      <c r="Q7" s="12">
        <f>IF($C7="","",IFERROR(($M7+$N7)*24*$P7,0))</f>
        <v/>
      </c>
      <c r="R7" s="4" t="inlineStr">
        <is>
          <t>Inventaire mensuel</t>
        </is>
      </c>
    </row>
    <row r="8">
      <c r="A8" s="2">
        <f>IF($C8="","",COUNTA($C$2:$C8))</f>
        <v/>
      </c>
      <c r="B8" s="3" t="n">
        <v>46091</v>
      </c>
      <c r="C8" s="4" t="inlineStr">
        <is>
          <t>Léa Fournier</t>
        </is>
      </c>
      <c r="D8" s="4" t="inlineStr">
        <is>
          <t>Nantes</t>
        </is>
      </c>
      <c r="E8" s="4" t="inlineStr">
        <is>
          <t>Comptable</t>
        </is>
      </c>
      <c r="F8" s="4" t="inlineStr">
        <is>
          <t>Absence</t>
        </is>
      </c>
      <c r="G8" s="5" t="n"/>
      <c r="H8" s="5" t="n"/>
      <c r="I8" s="5" t="n"/>
      <c r="J8" s="5" t="n"/>
      <c r="K8" s="6" t="n">
        <v>0.2916666666666667</v>
      </c>
      <c r="L8" s="7">
        <f>IF($C8="","",IF($F8="Absence",0,IFERROR(($J8-$G8)-($I8-$H8),0)))</f>
        <v/>
      </c>
      <c r="M8" s="7">
        <f>IF($C8="","",IF($L8&gt;$K8,$K8,$L8))</f>
        <v/>
      </c>
      <c r="N8" s="7">
        <f>IF($C8="","",IF($L8&gt;$K8,$L8-$K8,0))</f>
        <v/>
      </c>
      <c r="O8" s="2">
        <f>IF($C8="","",IF($F8="Absence",1,0))</f>
        <v/>
      </c>
      <c r="P8" s="8" t="n">
        <v>23</v>
      </c>
      <c r="Q8" s="9">
        <f>IF($C8="","",IFERROR(($M8+$N8)*24*$P8,0))</f>
        <v/>
      </c>
      <c r="R8" s="4" t="inlineStr">
        <is>
          <t>Absence déclarée</t>
        </is>
      </c>
    </row>
    <row r="9">
      <c r="A9" s="10">
        <f>IF($C9="","",COUNTA($C$2:$C9))</f>
        <v/>
      </c>
      <c r="B9" s="3" t="n">
        <v>46092</v>
      </c>
      <c r="C9" s="4" t="inlineStr">
        <is>
          <t>Nicolas Girard</t>
        </is>
      </c>
      <c r="D9" s="4" t="inlineStr">
        <is>
          <t>Strasbourg</t>
        </is>
      </c>
      <c r="E9" s="4" t="inlineStr">
        <is>
          <t>Technicien</t>
        </is>
      </c>
      <c r="F9" s="4" t="inlineStr">
        <is>
          <t>Télétravail</t>
        </is>
      </c>
      <c r="G9" s="5" t="n">
        <v>0.34375</v>
      </c>
      <c r="H9" s="5" t="n">
        <v>0.5104166666666666</v>
      </c>
      <c r="I9" s="5" t="n">
        <v>0.5416666666666666</v>
      </c>
      <c r="J9" s="5" t="n">
        <v>0.71875</v>
      </c>
      <c r="K9" s="6" t="n">
        <v>0.2916666666666667</v>
      </c>
      <c r="L9" s="11">
        <f>IF($C9="","",IF($F9="Absence",0,IFERROR(($J9-$G9)-($I9-$H9),0)))</f>
        <v/>
      </c>
      <c r="M9" s="11">
        <f>IF($C9="","",IF($L9&gt;$K9,$K9,$L9))</f>
        <v/>
      </c>
      <c r="N9" s="11">
        <f>IF($C9="","",IF($L9&gt;$K9,$L9-$K9,0))</f>
        <v/>
      </c>
      <c r="O9" s="10">
        <f>IF($C9="","",IF($F9="Absence",1,0))</f>
        <v/>
      </c>
      <c r="P9" s="8" t="n">
        <v>20</v>
      </c>
      <c r="Q9" s="12">
        <f>IF($C9="","",IFERROR(($M9+$N9)*24*$P9,0))</f>
        <v/>
      </c>
      <c r="R9" s="4" t="inlineStr">
        <is>
          <t>Maintenance à distance</t>
        </is>
      </c>
    </row>
    <row r="10">
      <c r="A10" s="2">
        <f>IF($C10="","",COUNTA($C$2:$C10))</f>
        <v/>
      </c>
      <c r="B10" s="3" t="n">
        <v>46093</v>
      </c>
      <c r="C10" s="4" t="inlineStr">
        <is>
          <t>Manon André</t>
        </is>
      </c>
      <c r="D10" s="4" t="inlineStr">
        <is>
          <t>Nice</t>
        </is>
      </c>
      <c r="E10" s="4" t="inlineStr">
        <is>
          <t>Assistante RH</t>
        </is>
      </c>
      <c r="F10" s="4" t="inlineStr">
        <is>
          <t>Présence</t>
        </is>
      </c>
      <c r="G10" s="5" t="n">
        <v>0.375</v>
      </c>
      <c r="H10" s="5" t="n">
        <v>0.5208333333333334</v>
      </c>
      <c r="I10" s="5" t="n">
        <v>0.5520833333333334</v>
      </c>
      <c r="J10" s="5" t="n">
        <v>0.71875</v>
      </c>
      <c r="K10" s="6" t="n">
        <v>0.2916666666666667</v>
      </c>
      <c r="L10" s="7">
        <f>IF($C10="","",IF($F10="Absence",0,IFERROR(($J10-$G10)-($I10-$H10),0)))</f>
        <v/>
      </c>
      <c r="M10" s="7">
        <f>IF($C10="","",IF($L10&gt;$K10,$K10,$L10))</f>
        <v/>
      </c>
      <c r="N10" s="7">
        <f>IF($C10="","",IF($L10&gt;$K10,$L10-$K10,0))</f>
        <v/>
      </c>
      <c r="O10" s="2">
        <f>IF($C10="","",IF($F10="Absence",1,0))</f>
        <v/>
      </c>
      <c r="P10" s="8" t="n">
        <v>18.5</v>
      </c>
      <c r="Q10" s="9">
        <f>IF($C10="","",IFERROR(($M10+$N10)*24*$P10,0))</f>
        <v/>
      </c>
      <c r="R10" s="4" t="inlineStr">
        <is>
          <t>Entretiens annuels</t>
        </is>
      </c>
    </row>
    <row r="11">
      <c r="A11" s="10">
        <f>IF($C11="","",COUNTA($C$2:$C11))</f>
        <v/>
      </c>
      <c r="B11" s="3" t="n">
        <v>46094</v>
      </c>
      <c r="C11" s="4" t="inlineStr">
        <is>
          <t>Antoine Mercier</t>
        </is>
      </c>
      <c r="D11" s="4" t="inlineStr">
        <is>
          <t>Rennes</t>
        </is>
      </c>
      <c r="E11" s="4" t="inlineStr">
        <is>
          <t>Chef de projet</t>
        </is>
      </c>
      <c r="F11" s="4" t="inlineStr">
        <is>
          <t>Présence</t>
        </is>
      </c>
      <c r="G11" s="5" t="n">
        <v>0.3541666666666667</v>
      </c>
      <c r="H11" s="5" t="n">
        <v>0.5208333333333334</v>
      </c>
      <c r="I11" s="5" t="n">
        <v>0.5625</v>
      </c>
      <c r="J11" s="5" t="n">
        <v>0.7708333333333334</v>
      </c>
      <c r="K11" s="6" t="n">
        <v>0.2916666666666667</v>
      </c>
      <c r="L11" s="11">
        <f>IF($C11="","",IF($F11="Absence",0,IFERROR(($J11-$G11)-($I11-$H11),0)))</f>
        <v/>
      </c>
      <c r="M11" s="11">
        <f>IF($C11="","",IF($L11&gt;$K11,$K11,$L11))</f>
        <v/>
      </c>
      <c r="N11" s="11">
        <f>IF($C11="","",IF($L11&gt;$K11,$L11-$K11,0))</f>
        <v/>
      </c>
      <c r="O11" s="10">
        <f>IF($C11="","",IF($F11="Absence",1,0))</f>
        <v/>
      </c>
      <c r="P11" s="8" t="n">
        <v>32</v>
      </c>
      <c r="Q11" s="12">
        <f>IF($C11="","",IFERROR(($M11+$N11)*24*$P11,0))</f>
        <v/>
      </c>
      <c r="R11" s="4" t="inlineStr">
        <is>
          <t>Comité projet</t>
        </is>
      </c>
    </row>
    <row r="12">
      <c r="A12" s="2">
        <f>IF($C12="","",COUNTA($C$2:$C12))</f>
        <v/>
      </c>
      <c r="B12" s="3" t="n"/>
      <c r="C12" s="4" t="n"/>
      <c r="D12" s="4" t="n"/>
      <c r="E12" s="4" t="n"/>
      <c r="F12" s="4" t="n"/>
      <c r="G12" s="5" t="n"/>
      <c r="H12" s="5" t="n"/>
      <c r="I12" s="5" t="n"/>
      <c r="J12" s="5" t="n"/>
      <c r="K12" s="6" t="n"/>
      <c r="L12" s="7">
        <f>IF($C12="","",IF($F12="Absence",0,IFERROR(($J12-$G12)-($I12-$H12),0)))</f>
        <v/>
      </c>
      <c r="M12" s="7">
        <f>IF($C12="","",IF($L12&gt;$K12,$K12,$L12))</f>
        <v/>
      </c>
      <c r="N12" s="7">
        <f>IF($C12="","",IF($L12&gt;$K12,$L12-$K12,0))</f>
        <v/>
      </c>
      <c r="O12" s="2">
        <f>IF($C12="","",IF($F12="Absence",1,0))</f>
        <v/>
      </c>
      <c r="P12" s="8" t="n"/>
      <c r="Q12" s="9">
        <f>IF($C12="","",IFERROR(($M12+$N12)*24*$P12,0))</f>
        <v/>
      </c>
      <c r="R12" s="4" t="n"/>
    </row>
    <row r="13">
      <c r="A13" s="10">
        <f>IF($C13="","",COUNTA($C$2:$C13))</f>
        <v/>
      </c>
      <c r="B13" s="3" t="n"/>
      <c r="C13" s="4" t="n"/>
      <c r="D13" s="4" t="n"/>
      <c r="E13" s="4" t="n"/>
      <c r="F13" s="4" t="n"/>
      <c r="G13" s="5" t="n"/>
      <c r="H13" s="5" t="n"/>
      <c r="I13" s="5" t="n"/>
      <c r="J13" s="5" t="n"/>
      <c r="K13" s="6" t="n"/>
      <c r="L13" s="11">
        <f>IF($C13="","",IF($F13="Absence",0,IFERROR(($J13-$G13)-($I13-$H13),0)))</f>
        <v/>
      </c>
      <c r="M13" s="11">
        <f>IF($C13="","",IF($L13&gt;$K13,$K13,$L13))</f>
        <v/>
      </c>
      <c r="N13" s="11">
        <f>IF($C13="","",IF($L13&gt;$K13,$L13-$K13,0))</f>
        <v/>
      </c>
      <c r="O13" s="10">
        <f>IF($C13="","",IF($F13="Absence",1,0))</f>
        <v/>
      </c>
      <c r="P13" s="8" t="n"/>
      <c r="Q13" s="12">
        <f>IF($C13="","",IFERROR(($M13+$N13)*24*$P13,0))</f>
        <v/>
      </c>
      <c r="R13" s="4" t="n"/>
    </row>
    <row r="14">
      <c r="A14" s="2">
        <f>IF($C14="","",COUNTA($C$2:$C14))</f>
        <v/>
      </c>
      <c r="B14" s="3" t="n"/>
      <c r="C14" s="4" t="n"/>
      <c r="D14" s="4" t="n"/>
      <c r="E14" s="4" t="n"/>
      <c r="F14" s="4" t="n"/>
      <c r="G14" s="5" t="n"/>
      <c r="H14" s="5" t="n"/>
      <c r="I14" s="5" t="n"/>
      <c r="J14" s="5" t="n"/>
      <c r="K14" s="6" t="n"/>
      <c r="L14" s="7">
        <f>IF($C14="","",IF($F14="Absence",0,IFERROR(($J14-$G14)-($I14-$H14),0)))</f>
        <v/>
      </c>
      <c r="M14" s="7">
        <f>IF($C14="","",IF($L14&gt;$K14,$K14,$L14))</f>
        <v/>
      </c>
      <c r="N14" s="7">
        <f>IF($C14="","",IF($L14&gt;$K14,$L14-$K14,0))</f>
        <v/>
      </c>
      <c r="O14" s="2">
        <f>IF($C14="","",IF($F14="Absence",1,0))</f>
        <v/>
      </c>
      <c r="P14" s="8" t="n"/>
      <c r="Q14" s="9">
        <f>IF($C14="","",IFERROR(($M14+$N14)*24*$P14,0))</f>
        <v/>
      </c>
      <c r="R14" s="4" t="n"/>
    </row>
    <row r="15">
      <c r="A15" s="10">
        <f>IF($C15="","",COUNTA($C$2:$C15))</f>
        <v/>
      </c>
      <c r="B15" s="3" t="n"/>
      <c r="C15" s="4" t="n"/>
      <c r="D15" s="4" t="n"/>
      <c r="E15" s="4" t="n"/>
      <c r="F15" s="4" t="n"/>
      <c r="G15" s="5" t="n"/>
      <c r="H15" s="5" t="n"/>
      <c r="I15" s="5" t="n"/>
      <c r="J15" s="5" t="n"/>
      <c r="K15" s="6" t="n"/>
      <c r="L15" s="11">
        <f>IF($C15="","",IF($F15="Absence",0,IFERROR(($J15-$G15)-($I15-$H15),0)))</f>
        <v/>
      </c>
      <c r="M15" s="11">
        <f>IF($C15="","",IF($L15&gt;$K15,$K15,$L15))</f>
        <v/>
      </c>
      <c r="N15" s="11">
        <f>IF($C15="","",IF($L15&gt;$K15,$L15-$K15,0))</f>
        <v/>
      </c>
      <c r="O15" s="10">
        <f>IF($C15="","",IF($F15="Absence",1,0))</f>
        <v/>
      </c>
      <c r="P15" s="8" t="n"/>
      <c r="Q15" s="12">
        <f>IF($C15="","",IFERROR(($M15+$N15)*24*$P15,0))</f>
        <v/>
      </c>
      <c r="R15" s="4" t="n"/>
    </row>
    <row r="16">
      <c r="A16" s="2">
        <f>IF($C16="","",COUNTA($C$2:$C16))</f>
        <v/>
      </c>
      <c r="B16" s="3" t="n"/>
      <c r="C16" s="4" t="n"/>
      <c r="D16" s="4" t="n"/>
      <c r="E16" s="4" t="n"/>
      <c r="F16" s="4" t="n"/>
      <c r="G16" s="5" t="n"/>
      <c r="H16" s="5" t="n"/>
      <c r="I16" s="5" t="n"/>
      <c r="J16" s="5" t="n"/>
      <c r="K16" s="6" t="n"/>
      <c r="L16" s="7">
        <f>IF($C16="","",IF($F16="Absence",0,IFERROR(($J16-$G16)-($I16-$H16),0)))</f>
        <v/>
      </c>
      <c r="M16" s="7">
        <f>IF($C16="","",IF($L16&gt;$K16,$K16,$L16))</f>
        <v/>
      </c>
      <c r="N16" s="7">
        <f>IF($C16="","",IF($L16&gt;$K16,$L16-$K16,0))</f>
        <v/>
      </c>
      <c r="O16" s="2">
        <f>IF($C16="","",IF($F16="Absence",1,0))</f>
        <v/>
      </c>
      <c r="P16" s="8" t="n"/>
      <c r="Q16" s="9">
        <f>IF($C16="","",IFERROR(($M16+$N16)*24*$P16,0))</f>
        <v/>
      </c>
      <c r="R16" s="4" t="n"/>
    </row>
    <row r="17">
      <c r="A17" s="10">
        <f>IF($C17="","",COUNTA($C$2:$C17))</f>
        <v/>
      </c>
      <c r="B17" s="3" t="n"/>
      <c r="C17" s="4" t="n"/>
      <c r="D17" s="4" t="n"/>
      <c r="E17" s="4" t="n"/>
      <c r="F17" s="4" t="n"/>
      <c r="G17" s="5" t="n"/>
      <c r="H17" s="5" t="n"/>
      <c r="I17" s="5" t="n"/>
      <c r="J17" s="5" t="n"/>
      <c r="K17" s="6" t="n"/>
      <c r="L17" s="11">
        <f>IF($C17="","",IF($F17="Absence",0,IFERROR(($J17-$G17)-($I17-$H17),0)))</f>
        <v/>
      </c>
      <c r="M17" s="11">
        <f>IF($C17="","",IF($L17&gt;$K17,$K17,$L17))</f>
        <v/>
      </c>
      <c r="N17" s="11">
        <f>IF($C17="","",IF($L17&gt;$K17,$L17-$K17,0))</f>
        <v/>
      </c>
      <c r="O17" s="10">
        <f>IF($C17="","",IF($F17="Absence",1,0))</f>
        <v/>
      </c>
      <c r="P17" s="8" t="n"/>
      <c r="Q17" s="12">
        <f>IF($C17="","",IFERROR(($M17+$N17)*24*$P17,0))</f>
        <v/>
      </c>
      <c r="R17" s="4" t="n"/>
    </row>
    <row r="18">
      <c r="A18" s="2">
        <f>IF($C18="","",COUNTA($C$2:$C18))</f>
        <v/>
      </c>
      <c r="B18" s="3" t="n"/>
      <c r="C18" s="4" t="n"/>
      <c r="D18" s="4" t="n"/>
      <c r="E18" s="4" t="n"/>
      <c r="F18" s="4" t="n"/>
      <c r="G18" s="5" t="n"/>
      <c r="H18" s="5" t="n"/>
      <c r="I18" s="5" t="n"/>
      <c r="J18" s="5" t="n"/>
      <c r="K18" s="6" t="n"/>
      <c r="L18" s="7">
        <f>IF($C18="","",IF($F18="Absence",0,IFERROR(($J18-$G18)-($I18-$H18),0)))</f>
        <v/>
      </c>
      <c r="M18" s="7">
        <f>IF($C18="","",IF($L18&gt;$K18,$K18,$L18))</f>
        <v/>
      </c>
      <c r="N18" s="7">
        <f>IF($C18="","",IF($L18&gt;$K18,$L18-$K18,0))</f>
        <v/>
      </c>
      <c r="O18" s="2">
        <f>IF($C18="","",IF($F18="Absence",1,0))</f>
        <v/>
      </c>
      <c r="P18" s="8" t="n"/>
      <c r="Q18" s="9">
        <f>IF($C18="","",IFERROR(($M18+$N18)*24*$P18,0))</f>
        <v/>
      </c>
      <c r="R18" s="4" t="n"/>
    </row>
    <row r="19">
      <c r="A19" s="10">
        <f>IF($C19="","",COUNTA($C$2:$C19))</f>
        <v/>
      </c>
      <c r="B19" s="3" t="n"/>
      <c r="C19" s="4" t="n"/>
      <c r="D19" s="4" t="n"/>
      <c r="E19" s="4" t="n"/>
      <c r="F19" s="4" t="n"/>
      <c r="G19" s="5" t="n"/>
      <c r="H19" s="5" t="n"/>
      <c r="I19" s="5" t="n"/>
      <c r="J19" s="5" t="n"/>
      <c r="K19" s="6" t="n"/>
      <c r="L19" s="11">
        <f>IF($C19="","",IF($F19="Absence",0,IFERROR(($J19-$G19)-($I19-$H19),0)))</f>
        <v/>
      </c>
      <c r="M19" s="11">
        <f>IF($C19="","",IF($L19&gt;$K19,$K19,$L19))</f>
        <v/>
      </c>
      <c r="N19" s="11">
        <f>IF($C19="","",IF($L19&gt;$K19,$L19-$K19,0))</f>
        <v/>
      </c>
      <c r="O19" s="10">
        <f>IF($C19="","",IF($F19="Absence",1,0))</f>
        <v/>
      </c>
      <c r="P19" s="8" t="n"/>
      <c r="Q19" s="12">
        <f>IF($C19="","",IFERROR(($M19+$N19)*24*$P19,0))</f>
        <v/>
      </c>
      <c r="R19" s="4" t="n"/>
    </row>
    <row r="20">
      <c r="A20" s="2">
        <f>IF($C20="","",COUNTA($C$2:$C20))</f>
        <v/>
      </c>
      <c r="B20" s="3" t="n"/>
      <c r="C20" s="4" t="n"/>
      <c r="D20" s="4" t="n"/>
      <c r="E20" s="4" t="n"/>
      <c r="F20" s="4" t="n"/>
      <c r="G20" s="5" t="n"/>
      <c r="H20" s="5" t="n"/>
      <c r="I20" s="5" t="n"/>
      <c r="J20" s="5" t="n"/>
      <c r="K20" s="6" t="n"/>
      <c r="L20" s="7">
        <f>IF($C20="","",IF($F20="Absence",0,IFERROR(($J20-$G20)-($I20-$H20),0)))</f>
        <v/>
      </c>
      <c r="M20" s="7">
        <f>IF($C20="","",IF($L20&gt;$K20,$K20,$L20))</f>
        <v/>
      </c>
      <c r="N20" s="7">
        <f>IF($C20="","",IF($L20&gt;$K20,$L20-$K20,0))</f>
        <v/>
      </c>
      <c r="O20" s="2">
        <f>IF($C20="","",IF($F20="Absence",1,0))</f>
        <v/>
      </c>
      <c r="P20" s="8" t="n"/>
      <c r="Q20" s="9">
        <f>IF($C20="","",IFERROR(($M20+$N20)*24*$P20,0))</f>
        <v/>
      </c>
      <c r="R20" s="4" t="n"/>
    </row>
    <row r="21">
      <c r="A21" s="10">
        <f>IF($C21="","",COUNTA($C$2:$C21))</f>
        <v/>
      </c>
      <c r="B21" s="3" t="n"/>
      <c r="C21" s="4" t="n"/>
      <c r="D21" s="4" t="n"/>
      <c r="E21" s="4" t="n"/>
      <c r="F21" s="4" t="n"/>
      <c r="G21" s="5" t="n"/>
      <c r="H21" s="5" t="n"/>
      <c r="I21" s="5" t="n"/>
      <c r="J21" s="5" t="n"/>
      <c r="K21" s="6" t="n"/>
      <c r="L21" s="11">
        <f>IF($C21="","",IF($F21="Absence",0,IFERROR(($J21-$G21)-($I21-$H21),0)))</f>
        <v/>
      </c>
      <c r="M21" s="11">
        <f>IF($C21="","",IF($L21&gt;$K21,$K21,$L21))</f>
        <v/>
      </c>
      <c r="N21" s="11">
        <f>IF($C21="","",IF($L21&gt;$K21,$L21-$K21,0))</f>
        <v/>
      </c>
      <c r="O21" s="10">
        <f>IF($C21="","",IF($F21="Absence",1,0))</f>
        <v/>
      </c>
      <c r="P21" s="8" t="n"/>
      <c r="Q21" s="12">
        <f>IF($C21="","",IFERROR(($M21+$N21)*24*$P21,0))</f>
        <v/>
      </c>
      <c r="R21" s="4" t="n"/>
    </row>
    <row r="22">
      <c r="A22" s="2">
        <f>IF($C22="","",COUNTA($C$2:$C22))</f>
        <v/>
      </c>
      <c r="B22" s="3" t="n"/>
      <c r="C22" s="4" t="n"/>
      <c r="D22" s="4" t="n"/>
      <c r="E22" s="4" t="n"/>
      <c r="F22" s="4" t="n"/>
      <c r="G22" s="5" t="n"/>
      <c r="H22" s="5" t="n"/>
      <c r="I22" s="5" t="n"/>
      <c r="J22" s="5" t="n"/>
      <c r="K22" s="6" t="n"/>
      <c r="L22" s="7">
        <f>IF($C22="","",IF($F22="Absence",0,IFERROR(($J22-$G22)-($I22-$H22),0)))</f>
        <v/>
      </c>
      <c r="M22" s="7">
        <f>IF($C22="","",IF($L22&gt;$K22,$K22,$L22))</f>
        <v/>
      </c>
      <c r="N22" s="7">
        <f>IF($C22="","",IF($L22&gt;$K22,$L22-$K22,0))</f>
        <v/>
      </c>
      <c r="O22" s="2">
        <f>IF($C22="","",IF($F22="Absence",1,0))</f>
        <v/>
      </c>
      <c r="P22" s="8" t="n"/>
      <c r="Q22" s="9">
        <f>IF($C22="","",IFERROR(($M22+$N22)*24*$P22,0))</f>
        <v/>
      </c>
      <c r="R22" s="4" t="n"/>
    </row>
    <row r="23">
      <c r="A23" s="10">
        <f>IF($C23="","",COUNTA($C$2:$C23))</f>
        <v/>
      </c>
      <c r="B23" s="3" t="n"/>
      <c r="C23" s="4" t="n"/>
      <c r="D23" s="4" t="n"/>
      <c r="E23" s="4" t="n"/>
      <c r="F23" s="4" t="n"/>
      <c r="G23" s="5" t="n"/>
      <c r="H23" s="5" t="n"/>
      <c r="I23" s="5" t="n"/>
      <c r="J23" s="5" t="n"/>
      <c r="K23" s="6" t="n"/>
      <c r="L23" s="11">
        <f>IF($C23="","",IF($F23="Absence",0,IFERROR(($J23-$G23)-($I23-$H23),0)))</f>
        <v/>
      </c>
      <c r="M23" s="11">
        <f>IF($C23="","",IF($L23&gt;$K23,$K23,$L23))</f>
        <v/>
      </c>
      <c r="N23" s="11">
        <f>IF($C23="","",IF($L23&gt;$K23,$L23-$K23,0))</f>
        <v/>
      </c>
      <c r="O23" s="10">
        <f>IF($C23="","",IF($F23="Absence",1,0))</f>
        <v/>
      </c>
      <c r="P23" s="8" t="n"/>
      <c r="Q23" s="12">
        <f>IF($C23="","",IFERROR(($M23+$N23)*24*$P23,0))</f>
        <v/>
      </c>
      <c r="R23" s="4" t="n"/>
    </row>
    <row r="24">
      <c r="A24" s="2">
        <f>IF($C24="","",COUNTA($C$2:$C24))</f>
        <v/>
      </c>
      <c r="B24" s="3" t="n"/>
      <c r="C24" s="4" t="n"/>
      <c r="D24" s="4" t="n"/>
      <c r="E24" s="4" t="n"/>
      <c r="F24" s="4" t="n"/>
      <c r="G24" s="5" t="n"/>
      <c r="H24" s="5" t="n"/>
      <c r="I24" s="5" t="n"/>
      <c r="J24" s="5" t="n"/>
      <c r="K24" s="6" t="n"/>
      <c r="L24" s="7">
        <f>IF($C24="","",IF($F24="Absence",0,IFERROR(($J24-$G24)-($I24-$H24),0)))</f>
        <v/>
      </c>
      <c r="M24" s="7">
        <f>IF($C24="","",IF($L24&gt;$K24,$K24,$L24))</f>
        <v/>
      </c>
      <c r="N24" s="7">
        <f>IF($C24="","",IF($L24&gt;$K24,$L24-$K24,0))</f>
        <v/>
      </c>
      <c r="O24" s="2">
        <f>IF($C24="","",IF($F24="Absence",1,0))</f>
        <v/>
      </c>
      <c r="P24" s="8" t="n"/>
      <c r="Q24" s="9">
        <f>IF($C24="","",IFERROR(($M24+$N24)*24*$P24,0))</f>
        <v/>
      </c>
      <c r="R24" s="4" t="n"/>
    </row>
    <row r="25">
      <c r="A25" s="10">
        <f>IF($C25="","",COUNTA($C$2:$C25))</f>
        <v/>
      </c>
      <c r="B25" s="3" t="n"/>
      <c r="C25" s="4" t="n"/>
      <c r="D25" s="4" t="n"/>
      <c r="E25" s="4" t="n"/>
      <c r="F25" s="4" t="n"/>
      <c r="G25" s="5" t="n"/>
      <c r="H25" s="5" t="n"/>
      <c r="I25" s="5" t="n"/>
      <c r="J25" s="5" t="n"/>
      <c r="K25" s="6" t="n"/>
      <c r="L25" s="11">
        <f>IF($C25="","",IF($F25="Absence",0,IFERROR(($J25-$G25)-($I25-$H25),0)))</f>
        <v/>
      </c>
      <c r="M25" s="11">
        <f>IF($C25="","",IF($L25&gt;$K25,$K25,$L25))</f>
        <v/>
      </c>
      <c r="N25" s="11">
        <f>IF($C25="","",IF($L25&gt;$K25,$L25-$K25,0))</f>
        <v/>
      </c>
      <c r="O25" s="10">
        <f>IF($C25="","",IF($F25="Absence",1,0))</f>
        <v/>
      </c>
      <c r="P25" s="8" t="n"/>
      <c r="Q25" s="12">
        <f>IF($C25="","",IFERROR(($M25+$N25)*24*$P25,0))</f>
        <v/>
      </c>
      <c r="R25" s="4" t="n"/>
    </row>
    <row r="26">
      <c r="A26" s="2">
        <f>IF($C26="","",COUNTA($C$2:$C26))</f>
        <v/>
      </c>
      <c r="B26" s="3" t="n"/>
      <c r="C26" s="4" t="n"/>
      <c r="D26" s="4" t="n"/>
      <c r="E26" s="4" t="n"/>
      <c r="F26" s="4" t="n"/>
      <c r="G26" s="5" t="n"/>
      <c r="H26" s="5" t="n"/>
      <c r="I26" s="5" t="n"/>
      <c r="J26" s="5" t="n"/>
      <c r="K26" s="6" t="n"/>
      <c r="L26" s="7">
        <f>IF($C26="","",IF($F26="Absence",0,IFERROR(($J26-$G26)-($I26-$H26),0)))</f>
        <v/>
      </c>
      <c r="M26" s="7">
        <f>IF($C26="","",IF($L26&gt;$K26,$K26,$L26))</f>
        <v/>
      </c>
      <c r="N26" s="7">
        <f>IF($C26="","",IF($L26&gt;$K26,$L26-$K26,0))</f>
        <v/>
      </c>
      <c r="O26" s="2">
        <f>IF($C26="","",IF($F26="Absence",1,0))</f>
        <v/>
      </c>
      <c r="P26" s="8" t="n"/>
      <c r="Q26" s="9">
        <f>IF($C26="","",IFERROR(($M26+$N26)*24*$P26,0))</f>
        <v/>
      </c>
      <c r="R26" s="4" t="n"/>
    </row>
    <row r="27">
      <c r="A27" s="10">
        <f>IF($C27="","",COUNTA($C$2:$C27))</f>
        <v/>
      </c>
      <c r="B27" s="3" t="n"/>
      <c r="C27" s="4" t="n"/>
      <c r="D27" s="4" t="n"/>
      <c r="E27" s="4" t="n"/>
      <c r="F27" s="4" t="n"/>
      <c r="G27" s="5" t="n"/>
      <c r="H27" s="5" t="n"/>
      <c r="I27" s="5" t="n"/>
      <c r="J27" s="5" t="n"/>
      <c r="K27" s="6" t="n"/>
      <c r="L27" s="11">
        <f>IF($C27="","",IF($F27="Absence",0,IFERROR(($J27-$G27)-($I27-$H27),0)))</f>
        <v/>
      </c>
      <c r="M27" s="11">
        <f>IF($C27="","",IF($L27&gt;$K27,$K27,$L27))</f>
        <v/>
      </c>
      <c r="N27" s="11">
        <f>IF($C27="","",IF($L27&gt;$K27,$L27-$K27,0))</f>
        <v/>
      </c>
      <c r="O27" s="10">
        <f>IF($C27="","",IF($F27="Absence",1,0))</f>
        <v/>
      </c>
      <c r="P27" s="8" t="n"/>
      <c r="Q27" s="12">
        <f>IF($C27="","",IFERROR(($M27+$N27)*24*$P27,0))</f>
        <v/>
      </c>
      <c r="R27" s="4" t="n"/>
    </row>
    <row r="28">
      <c r="A28" s="2">
        <f>IF($C28="","",COUNTA($C$2:$C28))</f>
        <v/>
      </c>
      <c r="B28" s="3" t="n"/>
      <c r="C28" s="4" t="n"/>
      <c r="D28" s="4" t="n"/>
      <c r="E28" s="4" t="n"/>
      <c r="F28" s="4" t="n"/>
      <c r="G28" s="5" t="n"/>
      <c r="H28" s="5" t="n"/>
      <c r="I28" s="5" t="n"/>
      <c r="J28" s="5" t="n"/>
      <c r="K28" s="6" t="n"/>
      <c r="L28" s="7">
        <f>IF($C28="","",IF($F28="Absence",0,IFERROR(($J28-$G28)-($I28-$H28),0)))</f>
        <v/>
      </c>
      <c r="M28" s="7">
        <f>IF($C28="","",IF($L28&gt;$K28,$K28,$L28))</f>
        <v/>
      </c>
      <c r="N28" s="7">
        <f>IF($C28="","",IF($L28&gt;$K28,$L28-$K28,0))</f>
        <v/>
      </c>
      <c r="O28" s="2">
        <f>IF($C28="","",IF($F28="Absence",1,0))</f>
        <v/>
      </c>
      <c r="P28" s="8" t="n"/>
      <c r="Q28" s="9">
        <f>IF($C28="","",IFERROR(($M28+$N28)*24*$P28,0))</f>
        <v/>
      </c>
      <c r="R28" s="4" t="n"/>
    </row>
    <row r="29">
      <c r="A29" s="10">
        <f>IF($C29="","",COUNTA($C$2:$C29))</f>
        <v/>
      </c>
      <c r="B29" s="3" t="n"/>
      <c r="C29" s="4" t="n"/>
      <c r="D29" s="4" t="n"/>
      <c r="E29" s="4" t="n"/>
      <c r="F29" s="4" t="n"/>
      <c r="G29" s="5" t="n"/>
      <c r="H29" s="5" t="n"/>
      <c r="I29" s="5" t="n"/>
      <c r="J29" s="5" t="n"/>
      <c r="K29" s="6" t="n"/>
      <c r="L29" s="11">
        <f>IF($C29="","",IF($F29="Absence",0,IFERROR(($J29-$G29)-($I29-$H29),0)))</f>
        <v/>
      </c>
      <c r="M29" s="11">
        <f>IF($C29="","",IF($L29&gt;$K29,$K29,$L29))</f>
        <v/>
      </c>
      <c r="N29" s="11">
        <f>IF($C29="","",IF($L29&gt;$K29,$L29-$K29,0))</f>
        <v/>
      </c>
      <c r="O29" s="10">
        <f>IF($C29="","",IF($F29="Absence",1,0))</f>
        <v/>
      </c>
      <c r="P29" s="8" t="n"/>
      <c r="Q29" s="12">
        <f>IF($C29="","",IFERROR(($M29+$N29)*24*$P29,0))</f>
        <v/>
      </c>
      <c r="R29" s="4" t="n"/>
    </row>
    <row r="30">
      <c r="A30" s="2">
        <f>IF($C30="","",COUNTA($C$2:$C30))</f>
        <v/>
      </c>
      <c r="B30" s="3" t="n"/>
      <c r="C30" s="4" t="n"/>
      <c r="D30" s="4" t="n"/>
      <c r="E30" s="4" t="n"/>
      <c r="F30" s="4" t="n"/>
      <c r="G30" s="5" t="n"/>
      <c r="H30" s="5" t="n"/>
      <c r="I30" s="5" t="n"/>
      <c r="J30" s="5" t="n"/>
      <c r="K30" s="6" t="n"/>
      <c r="L30" s="7">
        <f>IF($C30="","",IF($F30="Absence",0,IFERROR(($J30-$G30)-($I30-$H30),0)))</f>
        <v/>
      </c>
      <c r="M30" s="7">
        <f>IF($C30="","",IF($L30&gt;$K30,$K30,$L30))</f>
        <v/>
      </c>
      <c r="N30" s="7">
        <f>IF($C30="","",IF($L30&gt;$K30,$L30-$K30,0))</f>
        <v/>
      </c>
      <c r="O30" s="2">
        <f>IF($C30="","",IF($F30="Absence",1,0))</f>
        <v/>
      </c>
      <c r="P30" s="8" t="n"/>
      <c r="Q30" s="9">
        <f>IF($C30="","",IFERROR(($M30+$N30)*24*$P30,0))</f>
        <v/>
      </c>
      <c r="R30" s="4" t="n"/>
    </row>
    <row r="31">
      <c r="A31" s="10">
        <f>IF($C31="","",COUNTA($C$2:$C31))</f>
        <v/>
      </c>
      <c r="B31" s="3" t="n"/>
      <c r="C31" s="4" t="n"/>
      <c r="D31" s="4" t="n"/>
      <c r="E31" s="4" t="n"/>
      <c r="F31" s="4" t="n"/>
      <c r="G31" s="5" t="n"/>
      <c r="H31" s="5" t="n"/>
      <c r="I31" s="5" t="n"/>
      <c r="J31" s="5" t="n"/>
      <c r="K31" s="6" t="n"/>
      <c r="L31" s="11">
        <f>IF($C31="","",IF($F31="Absence",0,IFERROR(($J31-$G31)-($I31-$H31),0)))</f>
        <v/>
      </c>
      <c r="M31" s="11">
        <f>IF($C31="","",IF($L31&gt;$K31,$K31,$L31))</f>
        <v/>
      </c>
      <c r="N31" s="11">
        <f>IF($C31="","",IF($L31&gt;$K31,$L31-$K31,0))</f>
        <v/>
      </c>
      <c r="O31" s="10">
        <f>IF($C31="","",IF($F31="Absence",1,0))</f>
        <v/>
      </c>
      <c r="P31" s="8" t="n"/>
      <c r="Q31" s="12">
        <f>IF($C31="","",IFERROR(($M31+$N31)*24*$P31,0))</f>
        <v/>
      </c>
      <c r="R31" s="4" t="n"/>
    </row>
    <row r="32">
      <c r="A32" s="2">
        <f>IF($C32="","",COUNTA($C$2:$C32))</f>
        <v/>
      </c>
      <c r="B32" s="3" t="n"/>
      <c r="C32" s="4" t="n"/>
      <c r="D32" s="4" t="n"/>
      <c r="E32" s="4" t="n"/>
      <c r="F32" s="4" t="n"/>
      <c r="G32" s="5" t="n"/>
      <c r="H32" s="5" t="n"/>
      <c r="I32" s="5" t="n"/>
      <c r="J32" s="5" t="n"/>
      <c r="K32" s="6" t="n"/>
      <c r="L32" s="7">
        <f>IF($C32="","",IF($F32="Absence",0,IFERROR(($J32-$G32)-($I32-$H32),0)))</f>
        <v/>
      </c>
      <c r="M32" s="7">
        <f>IF($C32="","",IF($L32&gt;$K32,$K32,$L32))</f>
        <v/>
      </c>
      <c r="N32" s="7">
        <f>IF($C32="","",IF($L32&gt;$K32,$L32-$K32,0))</f>
        <v/>
      </c>
      <c r="O32" s="2">
        <f>IF($C32="","",IF($F32="Absence",1,0))</f>
        <v/>
      </c>
      <c r="P32" s="8" t="n"/>
      <c r="Q32" s="9">
        <f>IF($C32="","",IFERROR(($M32+$N32)*24*$P32,0))</f>
        <v/>
      </c>
      <c r="R32" s="4" t="n"/>
    </row>
    <row r="33">
      <c r="A33" s="10">
        <f>IF($C33="","",COUNTA($C$2:$C33))</f>
        <v/>
      </c>
      <c r="B33" s="3" t="n"/>
      <c r="C33" s="4" t="n"/>
      <c r="D33" s="4" t="n"/>
      <c r="E33" s="4" t="n"/>
      <c r="F33" s="4" t="n"/>
      <c r="G33" s="5" t="n"/>
      <c r="H33" s="5" t="n"/>
      <c r="I33" s="5" t="n"/>
      <c r="J33" s="5" t="n"/>
      <c r="K33" s="6" t="n"/>
      <c r="L33" s="11">
        <f>IF($C33="","",IF($F33="Absence",0,IFERROR(($J33-$G33)-($I33-$H33),0)))</f>
        <v/>
      </c>
      <c r="M33" s="11">
        <f>IF($C33="","",IF($L33&gt;$K33,$K33,$L33))</f>
        <v/>
      </c>
      <c r="N33" s="11">
        <f>IF($C33="","",IF($L33&gt;$K33,$L33-$K33,0))</f>
        <v/>
      </c>
      <c r="O33" s="10">
        <f>IF($C33="","",IF($F33="Absence",1,0))</f>
        <v/>
      </c>
      <c r="P33" s="8" t="n"/>
      <c r="Q33" s="12">
        <f>IF($C33="","",IFERROR(($M33+$N33)*24*$P33,0))</f>
        <v/>
      </c>
      <c r="R33" s="4" t="n"/>
    </row>
    <row r="34">
      <c r="A34" s="2">
        <f>IF($C34="","",COUNTA($C$2:$C34))</f>
        <v/>
      </c>
      <c r="B34" s="3" t="n"/>
      <c r="C34" s="4" t="n"/>
      <c r="D34" s="4" t="n"/>
      <c r="E34" s="4" t="n"/>
      <c r="F34" s="4" t="n"/>
      <c r="G34" s="5" t="n"/>
      <c r="H34" s="5" t="n"/>
      <c r="I34" s="5" t="n"/>
      <c r="J34" s="5" t="n"/>
      <c r="K34" s="6" t="n"/>
      <c r="L34" s="7">
        <f>IF($C34="","",IF($F34="Absence",0,IFERROR(($J34-$G34)-($I34-$H34),0)))</f>
        <v/>
      </c>
      <c r="M34" s="7">
        <f>IF($C34="","",IF($L34&gt;$K34,$K34,$L34))</f>
        <v/>
      </c>
      <c r="N34" s="7">
        <f>IF($C34="","",IF($L34&gt;$K34,$L34-$K34,0))</f>
        <v/>
      </c>
      <c r="O34" s="2">
        <f>IF($C34="","",IF($F34="Absence",1,0))</f>
        <v/>
      </c>
      <c r="P34" s="8" t="n"/>
      <c r="Q34" s="9">
        <f>IF($C34="","",IFERROR(($M34+$N34)*24*$P34,0))</f>
        <v/>
      </c>
      <c r="R34" s="4" t="n"/>
    </row>
    <row r="35">
      <c r="A35" s="10">
        <f>IF($C35="","",COUNTA($C$2:$C35))</f>
        <v/>
      </c>
      <c r="B35" s="3" t="n"/>
      <c r="C35" s="4" t="n"/>
      <c r="D35" s="4" t="n"/>
      <c r="E35" s="4" t="n"/>
      <c r="F35" s="4" t="n"/>
      <c r="G35" s="5" t="n"/>
      <c r="H35" s="5" t="n"/>
      <c r="I35" s="5" t="n"/>
      <c r="J35" s="5" t="n"/>
      <c r="K35" s="6" t="n"/>
      <c r="L35" s="11">
        <f>IF($C35="","",IF($F35="Absence",0,IFERROR(($J35-$G35)-($I35-$H35),0)))</f>
        <v/>
      </c>
      <c r="M35" s="11">
        <f>IF($C35="","",IF($L35&gt;$K35,$K35,$L35))</f>
        <v/>
      </c>
      <c r="N35" s="11">
        <f>IF($C35="","",IF($L35&gt;$K35,$L35-$K35,0))</f>
        <v/>
      </c>
      <c r="O35" s="10">
        <f>IF($C35="","",IF($F35="Absence",1,0))</f>
        <v/>
      </c>
      <c r="P35" s="8" t="n"/>
      <c r="Q35" s="12">
        <f>IF($C35="","",IFERROR(($M35+$N35)*24*$P35,0))</f>
        <v/>
      </c>
      <c r="R35" s="4" t="n"/>
    </row>
    <row r="36">
      <c r="A36" s="2">
        <f>IF($C36="","",COUNTA($C$2:$C36))</f>
        <v/>
      </c>
      <c r="B36" s="3" t="n"/>
      <c r="C36" s="4" t="n"/>
      <c r="D36" s="4" t="n"/>
      <c r="E36" s="4" t="n"/>
      <c r="F36" s="4" t="n"/>
      <c r="G36" s="5" t="n"/>
      <c r="H36" s="5" t="n"/>
      <c r="I36" s="5" t="n"/>
      <c r="J36" s="5" t="n"/>
      <c r="K36" s="6" t="n"/>
      <c r="L36" s="7">
        <f>IF($C36="","",IF($F36="Absence",0,IFERROR(($J36-$G36)-($I36-$H36),0)))</f>
        <v/>
      </c>
      <c r="M36" s="7">
        <f>IF($C36="","",IF($L36&gt;$K36,$K36,$L36))</f>
        <v/>
      </c>
      <c r="N36" s="7">
        <f>IF($C36="","",IF($L36&gt;$K36,$L36-$K36,0))</f>
        <v/>
      </c>
      <c r="O36" s="2">
        <f>IF($C36="","",IF($F36="Absence",1,0))</f>
        <v/>
      </c>
      <c r="P36" s="8" t="n"/>
      <c r="Q36" s="9">
        <f>IF($C36="","",IFERROR(($M36+$N36)*24*$P36,0))</f>
        <v/>
      </c>
      <c r="R36" s="4" t="n"/>
    </row>
    <row r="37">
      <c r="A37" s="10">
        <f>IF($C37="","",COUNTA($C$2:$C37))</f>
        <v/>
      </c>
      <c r="B37" s="3" t="n"/>
      <c r="C37" s="4" t="n"/>
      <c r="D37" s="4" t="n"/>
      <c r="E37" s="4" t="n"/>
      <c r="F37" s="4" t="n"/>
      <c r="G37" s="5" t="n"/>
      <c r="H37" s="5" t="n"/>
      <c r="I37" s="5" t="n"/>
      <c r="J37" s="5" t="n"/>
      <c r="K37" s="6" t="n"/>
      <c r="L37" s="11">
        <f>IF($C37="","",IF($F37="Absence",0,IFERROR(($J37-$G37)-($I37-$H37),0)))</f>
        <v/>
      </c>
      <c r="M37" s="11">
        <f>IF($C37="","",IF($L37&gt;$K37,$K37,$L37))</f>
        <v/>
      </c>
      <c r="N37" s="11">
        <f>IF($C37="","",IF($L37&gt;$K37,$L37-$K37,0))</f>
        <v/>
      </c>
      <c r="O37" s="10">
        <f>IF($C37="","",IF($F37="Absence",1,0))</f>
        <v/>
      </c>
      <c r="P37" s="8" t="n"/>
      <c r="Q37" s="12">
        <f>IF($C37="","",IFERROR(($M37+$N37)*24*$P37,0))</f>
        <v/>
      </c>
      <c r="R37" s="4" t="n"/>
    </row>
    <row r="38">
      <c r="A38" s="2">
        <f>IF($C38="","",COUNTA($C$2:$C38))</f>
        <v/>
      </c>
      <c r="B38" s="3" t="n"/>
      <c r="C38" s="4" t="n"/>
      <c r="D38" s="4" t="n"/>
      <c r="E38" s="4" t="n"/>
      <c r="F38" s="4" t="n"/>
      <c r="G38" s="5" t="n"/>
      <c r="H38" s="5" t="n"/>
      <c r="I38" s="5" t="n"/>
      <c r="J38" s="5" t="n"/>
      <c r="K38" s="6" t="n"/>
      <c r="L38" s="7">
        <f>IF($C38="","",IF($F38="Absence",0,IFERROR(($J38-$G38)-($I38-$H38),0)))</f>
        <v/>
      </c>
      <c r="M38" s="7">
        <f>IF($C38="","",IF($L38&gt;$K38,$K38,$L38))</f>
        <v/>
      </c>
      <c r="N38" s="7">
        <f>IF($C38="","",IF($L38&gt;$K38,$L38-$K38,0))</f>
        <v/>
      </c>
      <c r="O38" s="2">
        <f>IF($C38="","",IF($F38="Absence",1,0))</f>
        <v/>
      </c>
      <c r="P38" s="8" t="n"/>
      <c r="Q38" s="9">
        <f>IF($C38="","",IFERROR(($M38+$N38)*24*$P38,0))</f>
        <v/>
      </c>
      <c r="R38" s="4" t="n"/>
    </row>
    <row r="39">
      <c r="A39" s="10">
        <f>IF($C39="","",COUNTA($C$2:$C39))</f>
        <v/>
      </c>
      <c r="B39" s="3" t="n"/>
      <c r="C39" s="4" t="n"/>
      <c r="D39" s="4" t="n"/>
      <c r="E39" s="4" t="n"/>
      <c r="F39" s="4" t="n"/>
      <c r="G39" s="5" t="n"/>
      <c r="H39" s="5" t="n"/>
      <c r="I39" s="5" t="n"/>
      <c r="J39" s="5" t="n"/>
      <c r="K39" s="6" t="n"/>
      <c r="L39" s="11">
        <f>IF($C39="","",IF($F39="Absence",0,IFERROR(($J39-$G39)-($I39-$H39),0)))</f>
        <v/>
      </c>
      <c r="M39" s="11">
        <f>IF($C39="","",IF($L39&gt;$K39,$K39,$L39))</f>
        <v/>
      </c>
      <c r="N39" s="11">
        <f>IF($C39="","",IF($L39&gt;$K39,$L39-$K39,0))</f>
        <v/>
      </c>
      <c r="O39" s="10">
        <f>IF($C39="","",IF($F39="Absence",1,0))</f>
        <v/>
      </c>
      <c r="P39" s="8" t="n"/>
      <c r="Q39" s="12">
        <f>IF($C39="","",IFERROR(($M39+$N39)*24*$P39,0))</f>
        <v/>
      </c>
      <c r="R39" s="4" t="n"/>
    </row>
    <row r="40">
      <c r="A40" s="2">
        <f>IF($C40="","",COUNTA($C$2:$C40))</f>
        <v/>
      </c>
      <c r="B40" s="3" t="n"/>
      <c r="C40" s="4" t="n"/>
      <c r="D40" s="4" t="n"/>
      <c r="E40" s="4" t="n"/>
      <c r="F40" s="4" t="n"/>
      <c r="G40" s="5" t="n"/>
      <c r="H40" s="5" t="n"/>
      <c r="I40" s="5" t="n"/>
      <c r="J40" s="5" t="n"/>
      <c r="K40" s="6" t="n"/>
      <c r="L40" s="7">
        <f>IF($C40="","",IF($F40="Absence",0,IFERROR(($J40-$G40)-($I40-$H40),0)))</f>
        <v/>
      </c>
      <c r="M40" s="7">
        <f>IF($C40="","",IF($L40&gt;$K40,$K40,$L40))</f>
        <v/>
      </c>
      <c r="N40" s="7">
        <f>IF($C40="","",IF($L40&gt;$K40,$L40-$K40,0))</f>
        <v/>
      </c>
      <c r="O40" s="2">
        <f>IF($C40="","",IF($F40="Absence",1,0))</f>
        <v/>
      </c>
      <c r="P40" s="8" t="n"/>
      <c r="Q40" s="9">
        <f>IF($C40="","",IFERROR(($M40+$N40)*24*$P40,0))</f>
        <v/>
      </c>
      <c r="R40" s="4" t="n"/>
    </row>
    <row r="41">
      <c r="A41" s="10">
        <f>IF($C41="","",COUNTA($C$2:$C41))</f>
        <v/>
      </c>
      <c r="B41" s="3" t="n"/>
      <c r="C41" s="4" t="n"/>
      <c r="D41" s="4" t="n"/>
      <c r="E41" s="4" t="n"/>
      <c r="F41" s="4" t="n"/>
      <c r="G41" s="5" t="n"/>
      <c r="H41" s="5" t="n"/>
      <c r="I41" s="5" t="n"/>
      <c r="J41" s="5" t="n"/>
      <c r="K41" s="6" t="n"/>
      <c r="L41" s="11">
        <f>IF($C41="","",IF($F41="Absence",0,IFERROR(($J41-$G41)-($I41-$H41),0)))</f>
        <v/>
      </c>
      <c r="M41" s="11">
        <f>IF($C41="","",IF($L41&gt;$K41,$K41,$L41))</f>
        <v/>
      </c>
      <c r="N41" s="11">
        <f>IF($C41="","",IF($L41&gt;$K41,$L41-$K41,0))</f>
        <v/>
      </c>
      <c r="O41" s="10">
        <f>IF($C41="","",IF($F41="Absence",1,0))</f>
        <v/>
      </c>
      <c r="P41" s="8" t="n"/>
      <c r="Q41" s="12">
        <f>IF($C41="","",IFERROR(($M41+$N41)*24*$P41,0))</f>
        <v/>
      </c>
      <c r="R41" s="4" t="n"/>
    </row>
    <row r="42">
      <c r="A42" s="2">
        <f>IF($C42="","",COUNTA($C$2:$C42))</f>
        <v/>
      </c>
      <c r="B42" s="3" t="n"/>
      <c r="C42" s="4" t="n"/>
      <c r="D42" s="4" t="n"/>
      <c r="E42" s="4" t="n"/>
      <c r="F42" s="4" t="n"/>
      <c r="G42" s="5" t="n"/>
      <c r="H42" s="5" t="n"/>
      <c r="I42" s="5" t="n"/>
      <c r="J42" s="5" t="n"/>
      <c r="K42" s="6" t="n"/>
      <c r="L42" s="7">
        <f>IF($C42="","",IF($F42="Absence",0,IFERROR(($J42-$G42)-($I42-$H42),0)))</f>
        <v/>
      </c>
      <c r="M42" s="7">
        <f>IF($C42="","",IF($L42&gt;$K42,$K42,$L42))</f>
        <v/>
      </c>
      <c r="N42" s="7">
        <f>IF($C42="","",IF($L42&gt;$K42,$L42-$K42,0))</f>
        <v/>
      </c>
      <c r="O42" s="2">
        <f>IF($C42="","",IF($F42="Absence",1,0))</f>
        <v/>
      </c>
      <c r="P42" s="8" t="n"/>
      <c r="Q42" s="9">
        <f>IF($C42="","",IFERROR(($M42+$N42)*24*$P42,0))</f>
        <v/>
      </c>
      <c r="R42" s="4" t="n"/>
    </row>
    <row r="43">
      <c r="A43" s="10">
        <f>IF($C43="","",COUNTA($C$2:$C43))</f>
        <v/>
      </c>
      <c r="B43" s="3" t="n"/>
      <c r="C43" s="4" t="n"/>
      <c r="D43" s="4" t="n"/>
      <c r="E43" s="4" t="n"/>
      <c r="F43" s="4" t="n"/>
      <c r="G43" s="5" t="n"/>
      <c r="H43" s="5" t="n"/>
      <c r="I43" s="5" t="n"/>
      <c r="J43" s="5" t="n"/>
      <c r="K43" s="6" t="n"/>
      <c r="L43" s="11">
        <f>IF($C43="","",IF($F43="Absence",0,IFERROR(($J43-$G43)-($I43-$H43),0)))</f>
        <v/>
      </c>
      <c r="M43" s="11">
        <f>IF($C43="","",IF($L43&gt;$K43,$K43,$L43))</f>
        <v/>
      </c>
      <c r="N43" s="11">
        <f>IF($C43="","",IF($L43&gt;$K43,$L43-$K43,0))</f>
        <v/>
      </c>
      <c r="O43" s="10">
        <f>IF($C43="","",IF($F43="Absence",1,0))</f>
        <v/>
      </c>
      <c r="P43" s="8" t="n"/>
      <c r="Q43" s="12">
        <f>IF($C43="","",IFERROR(($M43+$N43)*24*$P43,0))</f>
        <v/>
      </c>
      <c r="R43" s="4" t="n"/>
    </row>
    <row r="44">
      <c r="A44" s="2">
        <f>IF($C44="","",COUNTA($C$2:$C44))</f>
        <v/>
      </c>
      <c r="B44" s="3" t="n"/>
      <c r="C44" s="4" t="n"/>
      <c r="D44" s="4" t="n"/>
      <c r="E44" s="4" t="n"/>
      <c r="F44" s="4" t="n"/>
      <c r="G44" s="5" t="n"/>
      <c r="H44" s="5" t="n"/>
      <c r="I44" s="5" t="n"/>
      <c r="J44" s="5" t="n"/>
      <c r="K44" s="6" t="n"/>
      <c r="L44" s="7">
        <f>IF($C44="","",IF($F44="Absence",0,IFERROR(($J44-$G44)-($I44-$H44),0)))</f>
        <v/>
      </c>
      <c r="M44" s="7">
        <f>IF($C44="","",IF($L44&gt;$K44,$K44,$L44))</f>
        <v/>
      </c>
      <c r="N44" s="7">
        <f>IF($C44="","",IF($L44&gt;$K44,$L44-$K44,0))</f>
        <v/>
      </c>
      <c r="O44" s="2">
        <f>IF($C44="","",IF($F44="Absence",1,0))</f>
        <v/>
      </c>
      <c r="P44" s="8" t="n"/>
      <c r="Q44" s="9">
        <f>IF($C44="","",IFERROR(($M44+$N44)*24*$P44,0))</f>
        <v/>
      </c>
      <c r="R44" s="4" t="n"/>
    </row>
    <row r="45">
      <c r="A45" s="10">
        <f>IF($C45="","",COUNTA($C$2:$C45))</f>
        <v/>
      </c>
      <c r="B45" s="3" t="n"/>
      <c r="C45" s="4" t="n"/>
      <c r="D45" s="4" t="n"/>
      <c r="E45" s="4" t="n"/>
      <c r="F45" s="4" t="n"/>
      <c r="G45" s="5" t="n"/>
      <c r="H45" s="5" t="n"/>
      <c r="I45" s="5" t="n"/>
      <c r="J45" s="5" t="n"/>
      <c r="K45" s="6" t="n"/>
      <c r="L45" s="11">
        <f>IF($C45="","",IF($F45="Absence",0,IFERROR(($J45-$G45)-($I45-$H45),0)))</f>
        <v/>
      </c>
      <c r="M45" s="11">
        <f>IF($C45="","",IF($L45&gt;$K45,$K45,$L45))</f>
        <v/>
      </c>
      <c r="N45" s="11">
        <f>IF($C45="","",IF($L45&gt;$K45,$L45-$K45,0))</f>
        <v/>
      </c>
      <c r="O45" s="10">
        <f>IF($C45="","",IF($F45="Absence",1,0))</f>
        <v/>
      </c>
      <c r="P45" s="8" t="n"/>
      <c r="Q45" s="12">
        <f>IF($C45="","",IFERROR(($M45+$N45)*24*$P45,0))</f>
        <v/>
      </c>
      <c r="R45" s="4" t="n"/>
    </row>
    <row r="46">
      <c r="A46" s="2">
        <f>IF($C46="","",COUNTA($C$2:$C46))</f>
        <v/>
      </c>
      <c r="B46" s="3" t="n"/>
      <c r="C46" s="4" t="n"/>
      <c r="D46" s="4" t="n"/>
      <c r="E46" s="4" t="n"/>
      <c r="F46" s="4" t="n"/>
      <c r="G46" s="5" t="n"/>
      <c r="H46" s="5" t="n"/>
      <c r="I46" s="5" t="n"/>
      <c r="J46" s="5" t="n"/>
      <c r="K46" s="6" t="n"/>
      <c r="L46" s="7">
        <f>IF($C46="","",IF($F46="Absence",0,IFERROR(($J46-$G46)-($I46-$H46),0)))</f>
        <v/>
      </c>
      <c r="M46" s="7">
        <f>IF($C46="","",IF($L46&gt;$K46,$K46,$L46))</f>
        <v/>
      </c>
      <c r="N46" s="7">
        <f>IF($C46="","",IF($L46&gt;$K46,$L46-$K46,0))</f>
        <v/>
      </c>
      <c r="O46" s="2">
        <f>IF($C46="","",IF($F46="Absence",1,0))</f>
        <v/>
      </c>
      <c r="P46" s="8" t="n"/>
      <c r="Q46" s="9">
        <f>IF($C46="","",IFERROR(($M46+$N46)*24*$P46,0))</f>
        <v/>
      </c>
      <c r="R46" s="4" t="n"/>
    </row>
    <row r="47">
      <c r="A47" s="10">
        <f>IF($C47="","",COUNTA($C$2:$C47))</f>
        <v/>
      </c>
      <c r="B47" s="3" t="n"/>
      <c r="C47" s="4" t="n"/>
      <c r="D47" s="4" t="n"/>
      <c r="E47" s="4" t="n"/>
      <c r="F47" s="4" t="n"/>
      <c r="G47" s="5" t="n"/>
      <c r="H47" s="5" t="n"/>
      <c r="I47" s="5" t="n"/>
      <c r="J47" s="5" t="n"/>
      <c r="K47" s="6" t="n"/>
      <c r="L47" s="11">
        <f>IF($C47="","",IF($F47="Absence",0,IFERROR(($J47-$G47)-($I47-$H47),0)))</f>
        <v/>
      </c>
      <c r="M47" s="11">
        <f>IF($C47="","",IF($L47&gt;$K47,$K47,$L47))</f>
        <v/>
      </c>
      <c r="N47" s="11">
        <f>IF($C47="","",IF($L47&gt;$K47,$L47-$K47,0))</f>
        <v/>
      </c>
      <c r="O47" s="10">
        <f>IF($C47="","",IF($F47="Absence",1,0))</f>
        <v/>
      </c>
      <c r="P47" s="8" t="n"/>
      <c r="Q47" s="12">
        <f>IF($C47="","",IFERROR(($M47+$N47)*24*$P47,0))</f>
        <v/>
      </c>
      <c r="R47" s="4" t="n"/>
    </row>
    <row r="48">
      <c r="A48" s="2">
        <f>IF($C48="","",COUNTA($C$2:$C48))</f>
        <v/>
      </c>
      <c r="B48" s="3" t="n"/>
      <c r="C48" s="4" t="n"/>
      <c r="D48" s="4" t="n"/>
      <c r="E48" s="4" t="n"/>
      <c r="F48" s="4" t="n"/>
      <c r="G48" s="5" t="n"/>
      <c r="H48" s="5" t="n"/>
      <c r="I48" s="5" t="n"/>
      <c r="J48" s="5" t="n"/>
      <c r="K48" s="6" t="n"/>
      <c r="L48" s="7">
        <f>IF($C48="","",IF($F48="Absence",0,IFERROR(($J48-$G48)-($I48-$H48),0)))</f>
        <v/>
      </c>
      <c r="M48" s="7">
        <f>IF($C48="","",IF($L48&gt;$K48,$K48,$L48))</f>
        <v/>
      </c>
      <c r="N48" s="7">
        <f>IF($C48="","",IF($L48&gt;$K48,$L48-$K48,0))</f>
        <v/>
      </c>
      <c r="O48" s="2">
        <f>IF($C48="","",IF($F48="Absence",1,0))</f>
        <v/>
      </c>
      <c r="P48" s="8" t="n"/>
      <c r="Q48" s="9">
        <f>IF($C48="","",IFERROR(($M48+$N48)*24*$P48,0))</f>
        <v/>
      </c>
      <c r="R48" s="4" t="n"/>
    </row>
    <row r="49">
      <c r="A49" s="10">
        <f>IF($C49="","",COUNTA($C$2:$C49))</f>
        <v/>
      </c>
      <c r="B49" s="3" t="n"/>
      <c r="C49" s="4" t="n"/>
      <c r="D49" s="4" t="n"/>
      <c r="E49" s="4" t="n"/>
      <c r="F49" s="4" t="n"/>
      <c r="G49" s="5" t="n"/>
      <c r="H49" s="5" t="n"/>
      <c r="I49" s="5" t="n"/>
      <c r="J49" s="5" t="n"/>
      <c r="K49" s="6" t="n"/>
      <c r="L49" s="11">
        <f>IF($C49="","",IF($F49="Absence",0,IFERROR(($J49-$G49)-($I49-$H49),0)))</f>
        <v/>
      </c>
      <c r="M49" s="11">
        <f>IF($C49="","",IF($L49&gt;$K49,$K49,$L49))</f>
        <v/>
      </c>
      <c r="N49" s="11">
        <f>IF($C49="","",IF($L49&gt;$K49,$L49-$K49,0))</f>
        <v/>
      </c>
      <c r="O49" s="10">
        <f>IF($C49="","",IF($F49="Absence",1,0))</f>
        <v/>
      </c>
      <c r="P49" s="8" t="n"/>
      <c r="Q49" s="12">
        <f>IF($C49="","",IFERROR(($M49+$N49)*24*$P49,0))</f>
        <v/>
      </c>
      <c r="R49" s="4" t="n"/>
    </row>
    <row r="50">
      <c r="A50" s="2">
        <f>IF($C50="","",COUNTA($C$2:$C50))</f>
        <v/>
      </c>
      <c r="B50" s="3" t="n"/>
      <c r="C50" s="4" t="n"/>
      <c r="D50" s="4" t="n"/>
      <c r="E50" s="4" t="n"/>
      <c r="F50" s="4" t="n"/>
      <c r="G50" s="5" t="n"/>
      <c r="H50" s="5" t="n"/>
      <c r="I50" s="5" t="n"/>
      <c r="J50" s="5" t="n"/>
      <c r="K50" s="6" t="n"/>
      <c r="L50" s="7">
        <f>IF($C50="","",IF($F50="Absence",0,IFERROR(($J50-$G50)-($I50-$H50),0)))</f>
        <v/>
      </c>
      <c r="M50" s="7">
        <f>IF($C50="","",IF($L50&gt;$K50,$K50,$L50))</f>
        <v/>
      </c>
      <c r="N50" s="7">
        <f>IF($C50="","",IF($L50&gt;$K50,$L50-$K50,0))</f>
        <v/>
      </c>
      <c r="O50" s="2">
        <f>IF($C50="","",IF($F50="Absence",1,0))</f>
        <v/>
      </c>
      <c r="P50" s="8" t="n"/>
      <c r="Q50" s="9">
        <f>IF($C50="","",IFERROR(($M50+$N50)*24*$P50,0))</f>
        <v/>
      </c>
      <c r="R50" s="4" t="n"/>
    </row>
    <row r="51">
      <c r="A51" s="10">
        <f>IF($C51="","",COUNTA($C$2:$C51))</f>
        <v/>
      </c>
      <c r="B51" s="3" t="n"/>
      <c r="C51" s="4" t="n"/>
      <c r="D51" s="4" t="n"/>
      <c r="E51" s="4" t="n"/>
      <c r="F51" s="4" t="n"/>
      <c r="G51" s="5" t="n"/>
      <c r="H51" s="5" t="n"/>
      <c r="I51" s="5" t="n"/>
      <c r="J51" s="5" t="n"/>
      <c r="K51" s="6" t="n"/>
      <c r="L51" s="11">
        <f>IF($C51="","",IF($F51="Absence",0,IFERROR(($J51-$G51)-($I51-$H51),0)))</f>
        <v/>
      </c>
      <c r="M51" s="11">
        <f>IF($C51="","",IF($L51&gt;$K51,$K51,$L51))</f>
        <v/>
      </c>
      <c r="N51" s="11">
        <f>IF($C51="","",IF($L51&gt;$K51,$L51-$K51,0))</f>
        <v/>
      </c>
      <c r="O51" s="10">
        <f>IF($C51="","",IF($F51="Absence",1,0))</f>
        <v/>
      </c>
      <c r="P51" s="8" t="n"/>
      <c r="Q51" s="12">
        <f>IF($C51="","",IFERROR(($M51+$N51)*24*$P51,0))</f>
        <v/>
      </c>
      <c r="R51" s="4" t="n"/>
    </row>
    <row r="52">
      <c r="A52" s="2">
        <f>IF($C52="","",COUNTA($C$2:$C52))</f>
        <v/>
      </c>
      <c r="B52" s="3" t="n"/>
      <c r="C52" s="4" t="n"/>
      <c r="D52" s="4" t="n"/>
      <c r="E52" s="4" t="n"/>
      <c r="F52" s="4" t="n"/>
      <c r="G52" s="5" t="n"/>
      <c r="H52" s="5" t="n"/>
      <c r="I52" s="5" t="n"/>
      <c r="J52" s="5" t="n"/>
      <c r="K52" s="6" t="n"/>
      <c r="L52" s="7">
        <f>IF($C52="","",IF($F52="Absence",0,IFERROR(($J52-$G52)-($I52-$H52),0)))</f>
        <v/>
      </c>
      <c r="M52" s="7">
        <f>IF($C52="","",IF($L52&gt;$K52,$K52,$L52))</f>
        <v/>
      </c>
      <c r="N52" s="7">
        <f>IF($C52="","",IF($L52&gt;$K52,$L52-$K52,0))</f>
        <v/>
      </c>
      <c r="O52" s="2">
        <f>IF($C52="","",IF($F52="Absence",1,0))</f>
        <v/>
      </c>
      <c r="P52" s="8" t="n"/>
      <c r="Q52" s="9">
        <f>IF($C52="","",IFERROR(($M52+$N52)*24*$P52,0))</f>
        <v/>
      </c>
      <c r="R52" s="4" t="n"/>
    </row>
    <row r="53">
      <c r="A53" s="10">
        <f>IF($C53="","",COUNTA($C$2:$C53))</f>
        <v/>
      </c>
      <c r="B53" s="3" t="n"/>
      <c r="C53" s="4" t="n"/>
      <c r="D53" s="4" t="n"/>
      <c r="E53" s="4" t="n"/>
      <c r="F53" s="4" t="n"/>
      <c r="G53" s="5" t="n"/>
      <c r="H53" s="5" t="n"/>
      <c r="I53" s="5" t="n"/>
      <c r="J53" s="5" t="n"/>
      <c r="K53" s="6" t="n"/>
      <c r="L53" s="11">
        <f>IF($C53="","",IF($F53="Absence",0,IFERROR(($J53-$G53)-($I53-$H53),0)))</f>
        <v/>
      </c>
      <c r="M53" s="11">
        <f>IF($C53="","",IF($L53&gt;$K53,$K53,$L53))</f>
        <v/>
      </c>
      <c r="N53" s="11">
        <f>IF($C53="","",IF($L53&gt;$K53,$L53-$K53,0))</f>
        <v/>
      </c>
      <c r="O53" s="10">
        <f>IF($C53="","",IF($F53="Absence",1,0))</f>
        <v/>
      </c>
      <c r="P53" s="8" t="n"/>
      <c r="Q53" s="12">
        <f>IF($C53="","",IFERROR(($M53+$N53)*24*$P53,0))</f>
        <v/>
      </c>
      <c r="R53" s="4" t="n"/>
    </row>
    <row r="54">
      <c r="A54" s="2">
        <f>IF($C54="","",COUNTA($C$2:$C54))</f>
        <v/>
      </c>
      <c r="B54" s="3" t="n"/>
      <c r="C54" s="4" t="n"/>
      <c r="D54" s="4" t="n"/>
      <c r="E54" s="4" t="n"/>
      <c r="F54" s="4" t="n"/>
      <c r="G54" s="5" t="n"/>
      <c r="H54" s="5" t="n"/>
      <c r="I54" s="5" t="n"/>
      <c r="J54" s="5" t="n"/>
      <c r="K54" s="6" t="n"/>
      <c r="L54" s="7">
        <f>IF($C54="","",IF($F54="Absence",0,IFERROR(($J54-$G54)-($I54-$H54),0)))</f>
        <v/>
      </c>
      <c r="M54" s="7">
        <f>IF($C54="","",IF($L54&gt;$K54,$K54,$L54))</f>
        <v/>
      </c>
      <c r="N54" s="7">
        <f>IF($C54="","",IF($L54&gt;$K54,$L54-$K54,0))</f>
        <v/>
      </c>
      <c r="O54" s="2">
        <f>IF($C54="","",IF($F54="Absence",1,0))</f>
        <v/>
      </c>
      <c r="P54" s="8" t="n"/>
      <c r="Q54" s="9">
        <f>IF($C54="","",IFERROR(($M54+$N54)*24*$P54,0))</f>
        <v/>
      </c>
      <c r="R54" s="4" t="n"/>
    </row>
    <row r="55">
      <c r="A55" s="10">
        <f>IF($C55="","",COUNTA($C$2:$C55))</f>
        <v/>
      </c>
      <c r="B55" s="3" t="n"/>
      <c r="C55" s="4" t="n"/>
      <c r="D55" s="4" t="n"/>
      <c r="E55" s="4" t="n"/>
      <c r="F55" s="4" t="n"/>
      <c r="G55" s="5" t="n"/>
      <c r="H55" s="5" t="n"/>
      <c r="I55" s="5" t="n"/>
      <c r="J55" s="5" t="n"/>
      <c r="K55" s="6" t="n"/>
      <c r="L55" s="11">
        <f>IF($C55="","",IF($F55="Absence",0,IFERROR(($J55-$G55)-($I55-$H55),0)))</f>
        <v/>
      </c>
      <c r="M55" s="11">
        <f>IF($C55="","",IF($L55&gt;$K55,$K55,$L55))</f>
        <v/>
      </c>
      <c r="N55" s="11">
        <f>IF($C55="","",IF($L55&gt;$K55,$L55-$K55,0))</f>
        <v/>
      </c>
      <c r="O55" s="10">
        <f>IF($C55="","",IF($F55="Absence",1,0))</f>
        <v/>
      </c>
      <c r="P55" s="8" t="n"/>
      <c r="Q55" s="12">
        <f>IF($C55="","",IFERROR(($M55+$N55)*24*$P55,0))</f>
        <v/>
      </c>
      <c r="R55" s="4" t="n"/>
    </row>
    <row r="56">
      <c r="A56" s="2">
        <f>IF($C56="","",COUNTA($C$2:$C56))</f>
        <v/>
      </c>
      <c r="B56" s="3" t="n"/>
      <c r="C56" s="4" t="n"/>
      <c r="D56" s="4" t="n"/>
      <c r="E56" s="4" t="n"/>
      <c r="F56" s="4" t="n"/>
      <c r="G56" s="5" t="n"/>
      <c r="H56" s="5" t="n"/>
      <c r="I56" s="5" t="n"/>
      <c r="J56" s="5" t="n"/>
      <c r="K56" s="6" t="n"/>
      <c r="L56" s="7">
        <f>IF($C56="","",IF($F56="Absence",0,IFERROR(($J56-$G56)-($I56-$H56),0)))</f>
        <v/>
      </c>
      <c r="M56" s="7">
        <f>IF($C56="","",IF($L56&gt;$K56,$K56,$L56))</f>
        <v/>
      </c>
      <c r="N56" s="7">
        <f>IF($C56="","",IF($L56&gt;$K56,$L56-$K56,0))</f>
        <v/>
      </c>
      <c r="O56" s="2">
        <f>IF($C56="","",IF($F56="Absence",1,0))</f>
        <v/>
      </c>
      <c r="P56" s="8" t="n"/>
      <c r="Q56" s="9">
        <f>IF($C56="","",IFERROR(($M56+$N56)*24*$P56,0))</f>
        <v/>
      </c>
      <c r="R56" s="4" t="n"/>
    </row>
    <row r="57">
      <c r="A57" s="10">
        <f>IF($C57="","",COUNTA($C$2:$C57))</f>
        <v/>
      </c>
      <c r="B57" s="3" t="n"/>
      <c r="C57" s="4" t="n"/>
      <c r="D57" s="4" t="n"/>
      <c r="E57" s="4" t="n"/>
      <c r="F57" s="4" t="n"/>
      <c r="G57" s="5" t="n"/>
      <c r="H57" s="5" t="n"/>
      <c r="I57" s="5" t="n"/>
      <c r="J57" s="5" t="n"/>
      <c r="K57" s="6" t="n"/>
      <c r="L57" s="11">
        <f>IF($C57="","",IF($F57="Absence",0,IFERROR(($J57-$G57)-($I57-$H57),0)))</f>
        <v/>
      </c>
      <c r="M57" s="11">
        <f>IF($C57="","",IF($L57&gt;$K57,$K57,$L57))</f>
        <v/>
      </c>
      <c r="N57" s="11">
        <f>IF($C57="","",IF($L57&gt;$K57,$L57-$K57,0))</f>
        <v/>
      </c>
      <c r="O57" s="10">
        <f>IF($C57="","",IF($F57="Absence",1,0))</f>
        <v/>
      </c>
      <c r="P57" s="8" t="n"/>
      <c r="Q57" s="12">
        <f>IF($C57="","",IFERROR(($M57+$N57)*24*$P57,0))</f>
        <v/>
      </c>
      <c r="R57" s="4" t="n"/>
    </row>
    <row r="58">
      <c r="A58" s="2">
        <f>IF($C58="","",COUNTA($C$2:$C58))</f>
        <v/>
      </c>
      <c r="B58" s="3" t="n"/>
      <c r="C58" s="4" t="n"/>
      <c r="D58" s="4" t="n"/>
      <c r="E58" s="4" t="n"/>
      <c r="F58" s="4" t="n"/>
      <c r="G58" s="5" t="n"/>
      <c r="H58" s="5" t="n"/>
      <c r="I58" s="5" t="n"/>
      <c r="J58" s="5" t="n"/>
      <c r="K58" s="6" t="n"/>
      <c r="L58" s="7">
        <f>IF($C58="","",IF($F58="Absence",0,IFERROR(($J58-$G58)-($I58-$H58),0)))</f>
        <v/>
      </c>
      <c r="M58" s="7">
        <f>IF($C58="","",IF($L58&gt;$K58,$K58,$L58))</f>
        <v/>
      </c>
      <c r="N58" s="7">
        <f>IF($C58="","",IF($L58&gt;$K58,$L58-$K58,0))</f>
        <v/>
      </c>
      <c r="O58" s="2">
        <f>IF($C58="","",IF($F58="Absence",1,0))</f>
        <v/>
      </c>
      <c r="P58" s="8" t="n"/>
      <c r="Q58" s="9">
        <f>IF($C58="","",IFERROR(($M58+$N58)*24*$P58,0))</f>
        <v/>
      </c>
      <c r="R58" s="4" t="n"/>
    </row>
    <row r="59">
      <c r="A59" s="10">
        <f>IF($C59="","",COUNTA($C$2:$C59))</f>
        <v/>
      </c>
      <c r="B59" s="3" t="n"/>
      <c r="C59" s="4" t="n"/>
      <c r="D59" s="4" t="n"/>
      <c r="E59" s="4" t="n"/>
      <c r="F59" s="4" t="n"/>
      <c r="G59" s="5" t="n"/>
      <c r="H59" s="5" t="n"/>
      <c r="I59" s="5" t="n"/>
      <c r="J59" s="5" t="n"/>
      <c r="K59" s="6" t="n"/>
      <c r="L59" s="11">
        <f>IF($C59="","",IF($F59="Absence",0,IFERROR(($J59-$G59)-($I59-$H59),0)))</f>
        <v/>
      </c>
      <c r="M59" s="11">
        <f>IF($C59="","",IF($L59&gt;$K59,$K59,$L59))</f>
        <v/>
      </c>
      <c r="N59" s="11">
        <f>IF($C59="","",IF($L59&gt;$K59,$L59-$K59,0))</f>
        <v/>
      </c>
      <c r="O59" s="10">
        <f>IF($C59="","",IF($F59="Absence",1,0))</f>
        <v/>
      </c>
      <c r="P59" s="8" t="n"/>
      <c r="Q59" s="12">
        <f>IF($C59="","",IFERROR(($M59+$N59)*24*$P59,0))</f>
        <v/>
      </c>
      <c r="R59" s="4" t="n"/>
    </row>
    <row r="60">
      <c r="A60" s="2">
        <f>IF($C60="","",COUNTA($C$2:$C60))</f>
        <v/>
      </c>
      <c r="B60" s="3" t="n"/>
      <c r="C60" s="4" t="n"/>
      <c r="D60" s="4" t="n"/>
      <c r="E60" s="4" t="n"/>
      <c r="F60" s="4" t="n"/>
      <c r="G60" s="5" t="n"/>
      <c r="H60" s="5" t="n"/>
      <c r="I60" s="5" t="n"/>
      <c r="J60" s="5" t="n"/>
      <c r="K60" s="6" t="n"/>
      <c r="L60" s="7">
        <f>IF($C60="","",IF($F60="Absence",0,IFERROR(($J60-$G60)-($I60-$H60),0)))</f>
        <v/>
      </c>
      <c r="M60" s="7">
        <f>IF($C60="","",IF($L60&gt;$K60,$K60,$L60))</f>
        <v/>
      </c>
      <c r="N60" s="7">
        <f>IF($C60="","",IF($L60&gt;$K60,$L60-$K60,0))</f>
        <v/>
      </c>
      <c r="O60" s="2">
        <f>IF($C60="","",IF($F60="Absence",1,0))</f>
        <v/>
      </c>
      <c r="P60" s="8" t="n"/>
      <c r="Q60" s="9">
        <f>IF($C60="","",IFERROR(($M60+$N60)*24*$P60,0))</f>
        <v/>
      </c>
      <c r="R60" s="4" t="n"/>
    </row>
    <row r="61">
      <c r="A61" s="10">
        <f>IF($C61="","",COUNTA($C$2:$C61))</f>
        <v/>
      </c>
      <c r="B61" s="3" t="n"/>
      <c r="C61" s="4" t="n"/>
      <c r="D61" s="4" t="n"/>
      <c r="E61" s="4" t="n"/>
      <c r="F61" s="4" t="n"/>
      <c r="G61" s="5" t="n"/>
      <c r="H61" s="5" t="n"/>
      <c r="I61" s="5" t="n"/>
      <c r="J61" s="5" t="n"/>
      <c r="K61" s="6" t="n"/>
      <c r="L61" s="11">
        <f>IF($C61="","",IF($F61="Absence",0,IFERROR(($J61-$G61)-($I61-$H61),0)))</f>
        <v/>
      </c>
      <c r="M61" s="11">
        <f>IF($C61="","",IF($L61&gt;$K61,$K61,$L61))</f>
        <v/>
      </c>
      <c r="N61" s="11">
        <f>IF($C61="","",IF($L61&gt;$K61,$L61-$K61,0))</f>
        <v/>
      </c>
      <c r="O61" s="10">
        <f>IF($C61="","",IF($F61="Absence",1,0))</f>
        <v/>
      </c>
      <c r="P61" s="8" t="n"/>
      <c r="Q61" s="12">
        <f>IF($C61="","",IFERROR(($M61+$N61)*24*$P61,0))</f>
        <v/>
      </c>
      <c r="R61" s="4" t="n"/>
    </row>
    <row r="62">
      <c r="A62" s="2">
        <f>IF($C62="","",COUNTA($C$2:$C62))</f>
        <v/>
      </c>
      <c r="B62" s="3" t="n"/>
      <c r="C62" s="4" t="n"/>
      <c r="D62" s="4" t="n"/>
      <c r="E62" s="4" t="n"/>
      <c r="F62" s="4" t="n"/>
      <c r="G62" s="5" t="n"/>
      <c r="H62" s="5" t="n"/>
      <c r="I62" s="5" t="n"/>
      <c r="J62" s="5" t="n"/>
      <c r="K62" s="6" t="n"/>
      <c r="L62" s="7">
        <f>IF($C62="","",IF($F62="Absence",0,IFERROR(($J62-$G62)-($I62-$H62),0)))</f>
        <v/>
      </c>
      <c r="M62" s="7">
        <f>IF($C62="","",IF($L62&gt;$K62,$K62,$L62))</f>
        <v/>
      </c>
      <c r="N62" s="7">
        <f>IF($C62="","",IF($L62&gt;$K62,$L62-$K62,0))</f>
        <v/>
      </c>
      <c r="O62" s="2">
        <f>IF($C62="","",IF($F62="Absence",1,0))</f>
        <v/>
      </c>
      <c r="P62" s="8" t="n"/>
      <c r="Q62" s="9">
        <f>IF($C62="","",IFERROR(($M62+$N62)*24*$P62,0))</f>
        <v/>
      </c>
      <c r="R62" s="4" t="n"/>
    </row>
    <row r="63">
      <c r="A63" s="10">
        <f>IF($C63="","",COUNTA($C$2:$C63))</f>
        <v/>
      </c>
      <c r="B63" s="3" t="n"/>
      <c r="C63" s="4" t="n"/>
      <c r="D63" s="4" t="n"/>
      <c r="E63" s="4" t="n"/>
      <c r="F63" s="4" t="n"/>
      <c r="G63" s="5" t="n"/>
      <c r="H63" s="5" t="n"/>
      <c r="I63" s="5" t="n"/>
      <c r="J63" s="5" t="n"/>
      <c r="K63" s="6" t="n"/>
      <c r="L63" s="11">
        <f>IF($C63="","",IF($F63="Absence",0,IFERROR(($J63-$G63)-($I63-$H63),0)))</f>
        <v/>
      </c>
      <c r="M63" s="11">
        <f>IF($C63="","",IF($L63&gt;$K63,$K63,$L63))</f>
        <v/>
      </c>
      <c r="N63" s="11">
        <f>IF($C63="","",IF($L63&gt;$K63,$L63-$K63,0))</f>
        <v/>
      </c>
      <c r="O63" s="10">
        <f>IF($C63="","",IF($F63="Absence",1,0))</f>
        <v/>
      </c>
      <c r="P63" s="8" t="n"/>
      <c r="Q63" s="12">
        <f>IF($C63="","",IFERROR(($M63+$N63)*24*$P63,0))</f>
        <v/>
      </c>
      <c r="R63" s="4" t="n"/>
    </row>
    <row r="64">
      <c r="A64" s="2">
        <f>IF($C64="","",COUNTA($C$2:$C64))</f>
        <v/>
      </c>
      <c r="B64" s="3" t="n"/>
      <c r="C64" s="4" t="n"/>
      <c r="D64" s="4" t="n"/>
      <c r="E64" s="4" t="n"/>
      <c r="F64" s="4" t="n"/>
      <c r="G64" s="5" t="n"/>
      <c r="H64" s="5" t="n"/>
      <c r="I64" s="5" t="n"/>
      <c r="J64" s="5" t="n"/>
      <c r="K64" s="6" t="n"/>
      <c r="L64" s="7">
        <f>IF($C64="","",IF($F64="Absence",0,IFERROR(($J64-$G64)-($I64-$H64),0)))</f>
        <v/>
      </c>
      <c r="M64" s="7">
        <f>IF($C64="","",IF($L64&gt;$K64,$K64,$L64))</f>
        <v/>
      </c>
      <c r="N64" s="7">
        <f>IF($C64="","",IF($L64&gt;$K64,$L64-$K64,0))</f>
        <v/>
      </c>
      <c r="O64" s="2">
        <f>IF($C64="","",IF($F64="Absence",1,0))</f>
        <v/>
      </c>
      <c r="P64" s="8" t="n"/>
      <c r="Q64" s="9">
        <f>IF($C64="","",IFERROR(($M64+$N64)*24*$P64,0))</f>
        <v/>
      </c>
      <c r="R64" s="4" t="n"/>
    </row>
    <row r="65">
      <c r="A65" s="10">
        <f>IF($C65="","",COUNTA($C$2:$C65))</f>
        <v/>
      </c>
      <c r="B65" s="3" t="n"/>
      <c r="C65" s="4" t="n"/>
      <c r="D65" s="4" t="n"/>
      <c r="E65" s="4" t="n"/>
      <c r="F65" s="4" t="n"/>
      <c r="G65" s="5" t="n"/>
      <c r="H65" s="5" t="n"/>
      <c r="I65" s="5" t="n"/>
      <c r="J65" s="5" t="n"/>
      <c r="K65" s="6" t="n"/>
      <c r="L65" s="11">
        <f>IF($C65="","",IF($F65="Absence",0,IFERROR(($J65-$G65)-($I65-$H65),0)))</f>
        <v/>
      </c>
      <c r="M65" s="11">
        <f>IF($C65="","",IF($L65&gt;$K65,$K65,$L65))</f>
        <v/>
      </c>
      <c r="N65" s="11">
        <f>IF($C65="","",IF($L65&gt;$K65,$L65-$K65,0))</f>
        <v/>
      </c>
      <c r="O65" s="10">
        <f>IF($C65="","",IF($F65="Absence",1,0))</f>
        <v/>
      </c>
      <c r="P65" s="8" t="n"/>
      <c r="Q65" s="12">
        <f>IF($C65="","",IFERROR(($M65+$N65)*24*$P65,0))</f>
        <v/>
      </c>
      <c r="R65" s="4" t="n"/>
    </row>
    <row r="66">
      <c r="A66" s="2">
        <f>IF($C66="","",COUNTA($C$2:$C66))</f>
        <v/>
      </c>
      <c r="B66" s="3" t="n"/>
      <c r="C66" s="4" t="n"/>
      <c r="D66" s="4" t="n"/>
      <c r="E66" s="4" t="n"/>
      <c r="F66" s="4" t="n"/>
      <c r="G66" s="5" t="n"/>
      <c r="H66" s="5" t="n"/>
      <c r="I66" s="5" t="n"/>
      <c r="J66" s="5" t="n"/>
      <c r="K66" s="6" t="n"/>
      <c r="L66" s="7">
        <f>IF($C66="","",IF($F66="Absence",0,IFERROR(($J66-$G66)-($I66-$H66),0)))</f>
        <v/>
      </c>
      <c r="M66" s="7">
        <f>IF($C66="","",IF($L66&gt;$K66,$K66,$L66))</f>
        <v/>
      </c>
      <c r="N66" s="7">
        <f>IF($C66="","",IF($L66&gt;$K66,$L66-$K66,0))</f>
        <v/>
      </c>
      <c r="O66" s="2">
        <f>IF($C66="","",IF($F66="Absence",1,0))</f>
        <v/>
      </c>
      <c r="P66" s="8" t="n"/>
      <c r="Q66" s="9">
        <f>IF($C66="","",IFERROR(($M66+$N66)*24*$P66,0))</f>
        <v/>
      </c>
      <c r="R66" s="4" t="n"/>
    </row>
    <row r="67">
      <c r="A67" s="10">
        <f>IF($C67="","",COUNTA($C$2:$C67))</f>
        <v/>
      </c>
      <c r="B67" s="3" t="n"/>
      <c r="C67" s="4" t="n"/>
      <c r="D67" s="4" t="n"/>
      <c r="E67" s="4" t="n"/>
      <c r="F67" s="4" t="n"/>
      <c r="G67" s="5" t="n"/>
      <c r="H67" s="5" t="n"/>
      <c r="I67" s="5" t="n"/>
      <c r="J67" s="5" t="n"/>
      <c r="K67" s="6" t="n"/>
      <c r="L67" s="11">
        <f>IF($C67="","",IF($F67="Absence",0,IFERROR(($J67-$G67)-($I67-$H67),0)))</f>
        <v/>
      </c>
      <c r="M67" s="11">
        <f>IF($C67="","",IF($L67&gt;$K67,$K67,$L67))</f>
        <v/>
      </c>
      <c r="N67" s="11">
        <f>IF($C67="","",IF($L67&gt;$K67,$L67-$K67,0))</f>
        <v/>
      </c>
      <c r="O67" s="10">
        <f>IF($C67="","",IF($F67="Absence",1,0))</f>
        <v/>
      </c>
      <c r="P67" s="8" t="n"/>
      <c r="Q67" s="12">
        <f>IF($C67="","",IFERROR(($M67+$N67)*24*$P67,0))</f>
        <v/>
      </c>
      <c r="R67" s="4" t="n"/>
    </row>
    <row r="68">
      <c r="A68" s="2">
        <f>IF($C68="","",COUNTA($C$2:$C68))</f>
        <v/>
      </c>
      <c r="B68" s="3" t="n"/>
      <c r="C68" s="4" t="n"/>
      <c r="D68" s="4" t="n"/>
      <c r="E68" s="4" t="n"/>
      <c r="F68" s="4" t="n"/>
      <c r="G68" s="5" t="n"/>
      <c r="H68" s="5" t="n"/>
      <c r="I68" s="5" t="n"/>
      <c r="J68" s="5" t="n"/>
      <c r="K68" s="6" t="n"/>
      <c r="L68" s="7">
        <f>IF($C68="","",IF($F68="Absence",0,IFERROR(($J68-$G68)-($I68-$H68),0)))</f>
        <v/>
      </c>
      <c r="M68" s="7">
        <f>IF($C68="","",IF($L68&gt;$K68,$K68,$L68))</f>
        <v/>
      </c>
      <c r="N68" s="7">
        <f>IF($C68="","",IF($L68&gt;$K68,$L68-$K68,0))</f>
        <v/>
      </c>
      <c r="O68" s="2">
        <f>IF($C68="","",IF($F68="Absence",1,0))</f>
        <v/>
      </c>
      <c r="P68" s="8" t="n"/>
      <c r="Q68" s="9">
        <f>IF($C68="","",IFERROR(($M68+$N68)*24*$P68,0))</f>
        <v/>
      </c>
      <c r="R68" s="4" t="n"/>
    </row>
    <row r="69">
      <c r="A69" s="10">
        <f>IF($C69="","",COUNTA($C$2:$C69))</f>
        <v/>
      </c>
      <c r="B69" s="3" t="n"/>
      <c r="C69" s="4" t="n"/>
      <c r="D69" s="4" t="n"/>
      <c r="E69" s="4" t="n"/>
      <c r="F69" s="4" t="n"/>
      <c r="G69" s="5" t="n"/>
      <c r="H69" s="5" t="n"/>
      <c r="I69" s="5" t="n"/>
      <c r="J69" s="5" t="n"/>
      <c r="K69" s="6" t="n"/>
      <c r="L69" s="11">
        <f>IF($C69="","",IF($F69="Absence",0,IFERROR(($J69-$G69)-($I69-$H69),0)))</f>
        <v/>
      </c>
      <c r="M69" s="11">
        <f>IF($C69="","",IF($L69&gt;$K69,$K69,$L69))</f>
        <v/>
      </c>
      <c r="N69" s="11">
        <f>IF($C69="","",IF($L69&gt;$K69,$L69-$K69,0))</f>
        <v/>
      </c>
      <c r="O69" s="10">
        <f>IF($C69="","",IF($F69="Absence",1,0))</f>
        <v/>
      </c>
      <c r="P69" s="8" t="n"/>
      <c r="Q69" s="12">
        <f>IF($C69="","",IFERROR(($M69+$N69)*24*$P69,0))</f>
        <v/>
      </c>
      <c r="R69" s="4" t="n"/>
    </row>
    <row r="70">
      <c r="A70" s="2">
        <f>IF($C70="","",COUNTA($C$2:$C70))</f>
        <v/>
      </c>
      <c r="B70" s="3" t="n"/>
      <c r="C70" s="4" t="n"/>
      <c r="D70" s="4" t="n"/>
      <c r="E70" s="4" t="n"/>
      <c r="F70" s="4" t="n"/>
      <c r="G70" s="5" t="n"/>
      <c r="H70" s="5" t="n"/>
      <c r="I70" s="5" t="n"/>
      <c r="J70" s="5" t="n"/>
      <c r="K70" s="6" t="n"/>
      <c r="L70" s="7">
        <f>IF($C70="","",IF($F70="Absence",0,IFERROR(($J70-$G70)-($I70-$H70),0)))</f>
        <v/>
      </c>
      <c r="M70" s="7">
        <f>IF($C70="","",IF($L70&gt;$K70,$K70,$L70))</f>
        <v/>
      </c>
      <c r="N70" s="7">
        <f>IF($C70="","",IF($L70&gt;$K70,$L70-$K70,0))</f>
        <v/>
      </c>
      <c r="O70" s="2">
        <f>IF($C70="","",IF($F70="Absence",1,0))</f>
        <v/>
      </c>
      <c r="P70" s="8" t="n"/>
      <c r="Q70" s="9">
        <f>IF($C70="","",IFERROR(($M70+$N70)*24*$P70,0))</f>
        <v/>
      </c>
      <c r="R70" s="4" t="n"/>
    </row>
    <row r="71">
      <c r="A71" s="10">
        <f>IF($C71="","",COUNTA($C$2:$C71))</f>
        <v/>
      </c>
      <c r="B71" s="3" t="n"/>
      <c r="C71" s="4" t="n"/>
      <c r="D71" s="4" t="n"/>
      <c r="E71" s="4" t="n"/>
      <c r="F71" s="4" t="n"/>
      <c r="G71" s="5" t="n"/>
      <c r="H71" s="5" t="n"/>
      <c r="I71" s="5" t="n"/>
      <c r="J71" s="5" t="n"/>
      <c r="K71" s="6" t="n"/>
      <c r="L71" s="11">
        <f>IF($C71="","",IF($F71="Absence",0,IFERROR(($J71-$G71)-($I71-$H71),0)))</f>
        <v/>
      </c>
      <c r="M71" s="11">
        <f>IF($C71="","",IF($L71&gt;$K71,$K71,$L71))</f>
        <v/>
      </c>
      <c r="N71" s="11">
        <f>IF($C71="","",IF($L71&gt;$K71,$L71-$K71,0))</f>
        <v/>
      </c>
      <c r="O71" s="10">
        <f>IF($C71="","",IF($F71="Absence",1,0))</f>
        <v/>
      </c>
      <c r="P71" s="8" t="n"/>
      <c r="Q71" s="12">
        <f>IF($C71="","",IFERROR(($M71+$N71)*24*$P71,0))</f>
        <v/>
      </c>
      <c r="R71" s="4" t="n"/>
    </row>
    <row r="72">
      <c r="A72" s="2">
        <f>IF($C72="","",COUNTA($C$2:$C72))</f>
        <v/>
      </c>
      <c r="B72" s="3" t="n"/>
      <c r="C72" s="4" t="n"/>
      <c r="D72" s="4" t="n"/>
      <c r="E72" s="4" t="n"/>
      <c r="F72" s="4" t="n"/>
      <c r="G72" s="5" t="n"/>
      <c r="H72" s="5" t="n"/>
      <c r="I72" s="5" t="n"/>
      <c r="J72" s="5" t="n"/>
      <c r="K72" s="6" t="n"/>
      <c r="L72" s="7">
        <f>IF($C72="","",IF($F72="Absence",0,IFERROR(($J72-$G72)-($I72-$H72),0)))</f>
        <v/>
      </c>
      <c r="M72" s="7">
        <f>IF($C72="","",IF($L72&gt;$K72,$K72,$L72))</f>
        <v/>
      </c>
      <c r="N72" s="7">
        <f>IF($C72="","",IF($L72&gt;$K72,$L72-$K72,0))</f>
        <v/>
      </c>
      <c r="O72" s="2">
        <f>IF($C72="","",IF($F72="Absence",1,0))</f>
        <v/>
      </c>
      <c r="P72" s="8" t="n"/>
      <c r="Q72" s="9">
        <f>IF($C72="","",IFERROR(($M72+$N72)*24*$P72,0))</f>
        <v/>
      </c>
      <c r="R72" s="4" t="n"/>
    </row>
    <row r="73">
      <c r="A73" s="10">
        <f>IF($C73="","",COUNTA($C$2:$C73))</f>
        <v/>
      </c>
      <c r="B73" s="3" t="n"/>
      <c r="C73" s="4" t="n"/>
      <c r="D73" s="4" t="n"/>
      <c r="E73" s="4" t="n"/>
      <c r="F73" s="4" t="n"/>
      <c r="G73" s="5" t="n"/>
      <c r="H73" s="5" t="n"/>
      <c r="I73" s="5" t="n"/>
      <c r="J73" s="5" t="n"/>
      <c r="K73" s="6" t="n"/>
      <c r="L73" s="11">
        <f>IF($C73="","",IF($F73="Absence",0,IFERROR(($J73-$G73)-($I73-$H73),0)))</f>
        <v/>
      </c>
      <c r="M73" s="11">
        <f>IF($C73="","",IF($L73&gt;$K73,$K73,$L73))</f>
        <v/>
      </c>
      <c r="N73" s="11">
        <f>IF($C73="","",IF($L73&gt;$K73,$L73-$K73,0))</f>
        <v/>
      </c>
      <c r="O73" s="10">
        <f>IF($C73="","",IF($F73="Absence",1,0))</f>
        <v/>
      </c>
      <c r="P73" s="8" t="n"/>
      <c r="Q73" s="12">
        <f>IF($C73="","",IFERROR(($M73+$N73)*24*$P73,0))</f>
        <v/>
      </c>
      <c r="R73" s="4" t="n"/>
    </row>
    <row r="74">
      <c r="A74" s="2">
        <f>IF($C74="","",COUNTA($C$2:$C74))</f>
        <v/>
      </c>
      <c r="B74" s="3" t="n"/>
      <c r="C74" s="4" t="n"/>
      <c r="D74" s="4" t="n"/>
      <c r="E74" s="4" t="n"/>
      <c r="F74" s="4" t="n"/>
      <c r="G74" s="5" t="n"/>
      <c r="H74" s="5" t="n"/>
      <c r="I74" s="5" t="n"/>
      <c r="J74" s="5" t="n"/>
      <c r="K74" s="6" t="n"/>
      <c r="L74" s="7">
        <f>IF($C74="","",IF($F74="Absence",0,IFERROR(($J74-$G74)-($I74-$H74),0)))</f>
        <v/>
      </c>
      <c r="M74" s="7">
        <f>IF($C74="","",IF($L74&gt;$K74,$K74,$L74))</f>
        <v/>
      </c>
      <c r="N74" s="7">
        <f>IF($C74="","",IF($L74&gt;$K74,$L74-$K74,0))</f>
        <v/>
      </c>
      <c r="O74" s="2">
        <f>IF($C74="","",IF($F74="Absence",1,0))</f>
        <v/>
      </c>
      <c r="P74" s="8" t="n"/>
      <c r="Q74" s="9">
        <f>IF($C74="","",IFERROR(($M74+$N74)*24*$P74,0))</f>
        <v/>
      </c>
      <c r="R74" s="4" t="n"/>
    </row>
    <row r="75">
      <c r="A75" s="10">
        <f>IF($C75="","",COUNTA($C$2:$C75))</f>
        <v/>
      </c>
      <c r="B75" s="3" t="n"/>
      <c r="C75" s="4" t="n"/>
      <c r="D75" s="4" t="n"/>
      <c r="E75" s="4" t="n"/>
      <c r="F75" s="4" t="n"/>
      <c r="G75" s="5" t="n"/>
      <c r="H75" s="5" t="n"/>
      <c r="I75" s="5" t="n"/>
      <c r="J75" s="5" t="n"/>
      <c r="K75" s="6" t="n"/>
      <c r="L75" s="11">
        <f>IF($C75="","",IF($F75="Absence",0,IFERROR(($J75-$G75)-($I75-$H75),0)))</f>
        <v/>
      </c>
      <c r="M75" s="11">
        <f>IF($C75="","",IF($L75&gt;$K75,$K75,$L75))</f>
        <v/>
      </c>
      <c r="N75" s="11">
        <f>IF($C75="","",IF($L75&gt;$K75,$L75-$K75,0))</f>
        <v/>
      </c>
      <c r="O75" s="10">
        <f>IF($C75="","",IF($F75="Absence",1,0))</f>
        <v/>
      </c>
      <c r="P75" s="8" t="n"/>
      <c r="Q75" s="12">
        <f>IF($C75="","",IFERROR(($M75+$N75)*24*$P75,0))</f>
        <v/>
      </c>
      <c r="R75" s="4" t="n"/>
    </row>
    <row r="76">
      <c r="A76" s="2">
        <f>IF($C76="","",COUNTA($C$2:$C76))</f>
        <v/>
      </c>
      <c r="B76" s="3" t="n"/>
      <c r="C76" s="4" t="n"/>
      <c r="D76" s="4" t="n"/>
      <c r="E76" s="4" t="n"/>
      <c r="F76" s="4" t="n"/>
      <c r="G76" s="5" t="n"/>
      <c r="H76" s="5" t="n"/>
      <c r="I76" s="5" t="n"/>
      <c r="J76" s="5" t="n"/>
      <c r="K76" s="6" t="n"/>
      <c r="L76" s="7">
        <f>IF($C76="","",IF($F76="Absence",0,IFERROR(($J76-$G76)-($I76-$H76),0)))</f>
        <v/>
      </c>
      <c r="M76" s="7">
        <f>IF($C76="","",IF($L76&gt;$K76,$K76,$L76))</f>
        <v/>
      </c>
      <c r="N76" s="7">
        <f>IF($C76="","",IF($L76&gt;$K76,$L76-$K76,0))</f>
        <v/>
      </c>
      <c r="O76" s="2">
        <f>IF($C76="","",IF($F76="Absence",1,0))</f>
        <v/>
      </c>
      <c r="P76" s="8" t="n"/>
      <c r="Q76" s="9">
        <f>IF($C76="","",IFERROR(($M76+$N76)*24*$P76,0))</f>
        <v/>
      </c>
      <c r="R76" s="4" t="n"/>
    </row>
    <row r="77">
      <c r="A77" s="10">
        <f>IF($C77="","",COUNTA($C$2:$C77))</f>
        <v/>
      </c>
      <c r="B77" s="3" t="n"/>
      <c r="C77" s="4" t="n"/>
      <c r="D77" s="4" t="n"/>
      <c r="E77" s="4" t="n"/>
      <c r="F77" s="4" t="n"/>
      <c r="G77" s="5" t="n"/>
      <c r="H77" s="5" t="n"/>
      <c r="I77" s="5" t="n"/>
      <c r="J77" s="5" t="n"/>
      <c r="K77" s="6" t="n"/>
      <c r="L77" s="11">
        <f>IF($C77="","",IF($F77="Absence",0,IFERROR(($J77-$G77)-($I77-$H77),0)))</f>
        <v/>
      </c>
      <c r="M77" s="11">
        <f>IF($C77="","",IF($L77&gt;$K77,$K77,$L77))</f>
        <v/>
      </c>
      <c r="N77" s="11">
        <f>IF($C77="","",IF($L77&gt;$K77,$L77-$K77,0))</f>
        <v/>
      </c>
      <c r="O77" s="10">
        <f>IF($C77="","",IF($F77="Absence",1,0))</f>
        <v/>
      </c>
      <c r="P77" s="8" t="n"/>
      <c r="Q77" s="12">
        <f>IF($C77="","",IFERROR(($M77+$N77)*24*$P77,0))</f>
        <v/>
      </c>
      <c r="R77" s="4" t="n"/>
    </row>
    <row r="78">
      <c r="A78" s="2">
        <f>IF($C78="","",COUNTA($C$2:$C78))</f>
        <v/>
      </c>
      <c r="B78" s="3" t="n"/>
      <c r="C78" s="4" t="n"/>
      <c r="D78" s="4" t="n"/>
      <c r="E78" s="4" t="n"/>
      <c r="F78" s="4" t="n"/>
      <c r="G78" s="5" t="n"/>
      <c r="H78" s="5" t="n"/>
      <c r="I78" s="5" t="n"/>
      <c r="J78" s="5" t="n"/>
      <c r="K78" s="6" t="n"/>
      <c r="L78" s="7">
        <f>IF($C78="","",IF($F78="Absence",0,IFERROR(($J78-$G78)-($I78-$H78),0)))</f>
        <v/>
      </c>
      <c r="M78" s="7">
        <f>IF($C78="","",IF($L78&gt;$K78,$K78,$L78))</f>
        <v/>
      </c>
      <c r="N78" s="7">
        <f>IF($C78="","",IF($L78&gt;$K78,$L78-$K78,0))</f>
        <v/>
      </c>
      <c r="O78" s="2">
        <f>IF($C78="","",IF($F78="Absence",1,0))</f>
        <v/>
      </c>
      <c r="P78" s="8" t="n"/>
      <c r="Q78" s="9">
        <f>IF($C78="","",IFERROR(($M78+$N78)*24*$P78,0))</f>
        <v/>
      </c>
      <c r="R78" s="4" t="n"/>
    </row>
    <row r="79">
      <c r="A79" s="10">
        <f>IF($C79="","",COUNTA($C$2:$C79))</f>
        <v/>
      </c>
      <c r="B79" s="3" t="n"/>
      <c r="C79" s="4" t="n"/>
      <c r="D79" s="4" t="n"/>
      <c r="E79" s="4" t="n"/>
      <c r="F79" s="4" t="n"/>
      <c r="G79" s="5" t="n"/>
      <c r="H79" s="5" t="n"/>
      <c r="I79" s="5" t="n"/>
      <c r="J79" s="5" t="n"/>
      <c r="K79" s="6" t="n"/>
      <c r="L79" s="11">
        <f>IF($C79="","",IF($F79="Absence",0,IFERROR(($J79-$G79)-($I79-$H79),0)))</f>
        <v/>
      </c>
      <c r="M79" s="11">
        <f>IF($C79="","",IF($L79&gt;$K79,$K79,$L79))</f>
        <v/>
      </c>
      <c r="N79" s="11">
        <f>IF($C79="","",IF($L79&gt;$K79,$L79-$K79,0))</f>
        <v/>
      </c>
      <c r="O79" s="10">
        <f>IF($C79="","",IF($F79="Absence",1,0))</f>
        <v/>
      </c>
      <c r="P79" s="8" t="n"/>
      <c r="Q79" s="12">
        <f>IF($C79="","",IFERROR(($M79+$N79)*24*$P79,0))</f>
        <v/>
      </c>
      <c r="R79" s="4" t="n"/>
    </row>
    <row r="80">
      <c r="A80" s="2">
        <f>IF($C80="","",COUNTA($C$2:$C80))</f>
        <v/>
      </c>
      <c r="B80" s="3" t="n"/>
      <c r="C80" s="4" t="n"/>
      <c r="D80" s="4" t="n"/>
      <c r="E80" s="4" t="n"/>
      <c r="F80" s="4" t="n"/>
      <c r="G80" s="5" t="n"/>
      <c r="H80" s="5" t="n"/>
      <c r="I80" s="5" t="n"/>
      <c r="J80" s="5" t="n"/>
      <c r="K80" s="6" t="n"/>
      <c r="L80" s="7">
        <f>IF($C80="","",IF($F80="Absence",0,IFERROR(($J80-$G80)-($I80-$H80),0)))</f>
        <v/>
      </c>
      <c r="M80" s="7">
        <f>IF($C80="","",IF($L80&gt;$K80,$K80,$L80))</f>
        <v/>
      </c>
      <c r="N80" s="7">
        <f>IF($C80="","",IF($L80&gt;$K80,$L80-$K80,0))</f>
        <v/>
      </c>
      <c r="O80" s="2">
        <f>IF($C80="","",IF($F80="Absence",1,0))</f>
        <v/>
      </c>
      <c r="P80" s="8" t="n"/>
      <c r="Q80" s="9">
        <f>IF($C80="","",IFERROR(($M80+$N80)*24*$P80,0))</f>
        <v/>
      </c>
      <c r="R80" s="4" t="n"/>
    </row>
    <row r="81">
      <c r="A81" s="10">
        <f>IF($C81="","",COUNTA($C$2:$C81))</f>
        <v/>
      </c>
      <c r="B81" s="3" t="n"/>
      <c r="C81" s="4" t="n"/>
      <c r="D81" s="4" t="n"/>
      <c r="E81" s="4" t="n"/>
      <c r="F81" s="4" t="n"/>
      <c r="G81" s="5" t="n"/>
      <c r="H81" s="5" t="n"/>
      <c r="I81" s="5" t="n"/>
      <c r="J81" s="5" t="n"/>
      <c r="K81" s="6" t="n"/>
      <c r="L81" s="11">
        <f>IF($C81="","",IF($F81="Absence",0,IFERROR(($J81-$G81)-($I81-$H81),0)))</f>
        <v/>
      </c>
      <c r="M81" s="11">
        <f>IF($C81="","",IF($L81&gt;$K81,$K81,$L81))</f>
        <v/>
      </c>
      <c r="N81" s="11">
        <f>IF($C81="","",IF($L81&gt;$K81,$L81-$K81,0))</f>
        <v/>
      </c>
      <c r="O81" s="10">
        <f>IF($C81="","",IF($F81="Absence",1,0))</f>
        <v/>
      </c>
      <c r="P81" s="8" t="n"/>
      <c r="Q81" s="12">
        <f>IF($C81="","",IFERROR(($M81+$N81)*24*$P81,0))</f>
        <v/>
      </c>
      <c r="R81" s="4" t="n"/>
    </row>
    <row r="82">
      <c r="A82" s="2">
        <f>IF($C82="","",COUNTA($C$2:$C82))</f>
        <v/>
      </c>
      <c r="B82" s="3" t="n"/>
      <c r="C82" s="4" t="n"/>
      <c r="D82" s="4" t="n"/>
      <c r="E82" s="4" t="n"/>
      <c r="F82" s="4" t="n"/>
      <c r="G82" s="5" t="n"/>
      <c r="H82" s="5" t="n"/>
      <c r="I82" s="5" t="n"/>
      <c r="J82" s="5" t="n"/>
      <c r="K82" s="6" t="n"/>
      <c r="L82" s="7">
        <f>IF($C82="","",IF($F82="Absence",0,IFERROR(($J82-$G82)-($I82-$H82),0)))</f>
        <v/>
      </c>
      <c r="M82" s="7">
        <f>IF($C82="","",IF($L82&gt;$K82,$K82,$L82))</f>
        <v/>
      </c>
      <c r="N82" s="7">
        <f>IF($C82="","",IF($L82&gt;$K82,$L82-$K82,0))</f>
        <v/>
      </c>
      <c r="O82" s="2">
        <f>IF($C82="","",IF($F82="Absence",1,0))</f>
        <v/>
      </c>
      <c r="P82" s="8" t="n"/>
      <c r="Q82" s="9">
        <f>IF($C82="","",IFERROR(($M82+$N82)*24*$P82,0))</f>
        <v/>
      </c>
      <c r="R82" s="4" t="n"/>
    </row>
    <row r="83">
      <c r="A83" s="10">
        <f>IF($C83="","",COUNTA($C$2:$C83))</f>
        <v/>
      </c>
      <c r="B83" s="3" t="n"/>
      <c r="C83" s="4" t="n"/>
      <c r="D83" s="4" t="n"/>
      <c r="E83" s="4" t="n"/>
      <c r="F83" s="4" t="n"/>
      <c r="G83" s="5" t="n"/>
      <c r="H83" s="5" t="n"/>
      <c r="I83" s="5" t="n"/>
      <c r="J83" s="5" t="n"/>
      <c r="K83" s="6" t="n"/>
      <c r="L83" s="11">
        <f>IF($C83="","",IF($F83="Absence",0,IFERROR(($J83-$G83)-($I83-$H83),0)))</f>
        <v/>
      </c>
      <c r="M83" s="11">
        <f>IF($C83="","",IF($L83&gt;$K83,$K83,$L83))</f>
        <v/>
      </c>
      <c r="N83" s="11">
        <f>IF($C83="","",IF($L83&gt;$K83,$L83-$K83,0))</f>
        <v/>
      </c>
      <c r="O83" s="10">
        <f>IF($C83="","",IF($F83="Absence",1,0))</f>
        <v/>
      </c>
      <c r="P83" s="8" t="n"/>
      <c r="Q83" s="12">
        <f>IF($C83="","",IFERROR(($M83+$N83)*24*$P83,0))</f>
        <v/>
      </c>
      <c r="R83" s="4" t="n"/>
    </row>
    <row r="84">
      <c r="A84" s="2">
        <f>IF($C84="","",COUNTA($C$2:$C84))</f>
        <v/>
      </c>
      <c r="B84" s="3" t="n"/>
      <c r="C84" s="4" t="n"/>
      <c r="D84" s="4" t="n"/>
      <c r="E84" s="4" t="n"/>
      <c r="F84" s="4" t="n"/>
      <c r="G84" s="5" t="n"/>
      <c r="H84" s="5" t="n"/>
      <c r="I84" s="5" t="n"/>
      <c r="J84" s="5" t="n"/>
      <c r="K84" s="6" t="n"/>
      <c r="L84" s="7">
        <f>IF($C84="","",IF($F84="Absence",0,IFERROR(($J84-$G84)-($I84-$H84),0)))</f>
        <v/>
      </c>
      <c r="M84" s="7">
        <f>IF($C84="","",IF($L84&gt;$K84,$K84,$L84))</f>
        <v/>
      </c>
      <c r="N84" s="7">
        <f>IF($C84="","",IF($L84&gt;$K84,$L84-$K84,0))</f>
        <v/>
      </c>
      <c r="O84" s="2">
        <f>IF($C84="","",IF($F84="Absence",1,0))</f>
        <v/>
      </c>
      <c r="P84" s="8" t="n"/>
      <c r="Q84" s="9">
        <f>IF($C84="","",IFERROR(($M84+$N84)*24*$P84,0))</f>
        <v/>
      </c>
      <c r="R84" s="4" t="n"/>
    </row>
    <row r="85">
      <c r="A85" s="10">
        <f>IF($C85="","",COUNTA($C$2:$C85))</f>
        <v/>
      </c>
      <c r="B85" s="3" t="n"/>
      <c r="C85" s="4" t="n"/>
      <c r="D85" s="4" t="n"/>
      <c r="E85" s="4" t="n"/>
      <c r="F85" s="4" t="n"/>
      <c r="G85" s="5" t="n"/>
      <c r="H85" s="5" t="n"/>
      <c r="I85" s="5" t="n"/>
      <c r="J85" s="5" t="n"/>
      <c r="K85" s="6" t="n"/>
      <c r="L85" s="11">
        <f>IF($C85="","",IF($F85="Absence",0,IFERROR(($J85-$G85)-($I85-$H85),0)))</f>
        <v/>
      </c>
      <c r="M85" s="11">
        <f>IF($C85="","",IF($L85&gt;$K85,$K85,$L85))</f>
        <v/>
      </c>
      <c r="N85" s="11">
        <f>IF($C85="","",IF($L85&gt;$K85,$L85-$K85,0))</f>
        <v/>
      </c>
      <c r="O85" s="10">
        <f>IF($C85="","",IF($F85="Absence",1,0))</f>
        <v/>
      </c>
      <c r="P85" s="8" t="n"/>
      <c r="Q85" s="12">
        <f>IF($C85="","",IFERROR(($M85+$N85)*24*$P85,0))</f>
        <v/>
      </c>
      <c r="R85" s="4" t="n"/>
    </row>
    <row r="86">
      <c r="A86" s="2">
        <f>IF($C86="","",COUNTA($C$2:$C86))</f>
        <v/>
      </c>
      <c r="B86" s="3" t="n"/>
      <c r="C86" s="4" t="n"/>
      <c r="D86" s="4" t="n"/>
      <c r="E86" s="4" t="n"/>
      <c r="F86" s="4" t="n"/>
      <c r="G86" s="5" t="n"/>
      <c r="H86" s="5" t="n"/>
      <c r="I86" s="5" t="n"/>
      <c r="J86" s="5" t="n"/>
      <c r="K86" s="6" t="n"/>
      <c r="L86" s="7">
        <f>IF($C86="","",IF($F86="Absence",0,IFERROR(($J86-$G86)-($I86-$H86),0)))</f>
        <v/>
      </c>
      <c r="M86" s="7">
        <f>IF($C86="","",IF($L86&gt;$K86,$K86,$L86))</f>
        <v/>
      </c>
      <c r="N86" s="7">
        <f>IF($C86="","",IF($L86&gt;$K86,$L86-$K86,0))</f>
        <v/>
      </c>
      <c r="O86" s="2">
        <f>IF($C86="","",IF($F86="Absence",1,0))</f>
        <v/>
      </c>
      <c r="P86" s="8" t="n"/>
      <c r="Q86" s="9">
        <f>IF($C86="","",IFERROR(($M86+$N86)*24*$P86,0))</f>
        <v/>
      </c>
      <c r="R86" s="4" t="n"/>
    </row>
    <row r="87">
      <c r="A87" s="10">
        <f>IF($C87="","",COUNTA($C$2:$C87))</f>
        <v/>
      </c>
      <c r="B87" s="3" t="n"/>
      <c r="C87" s="4" t="n"/>
      <c r="D87" s="4" t="n"/>
      <c r="E87" s="4" t="n"/>
      <c r="F87" s="4" t="n"/>
      <c r="G87" s="5" t="n"/>
      <c r="H87" s="5" t="n"/>
      <c r="I87" s="5" t="n"/>
      <c r="J87" s="5" t="n"/>
      <c r="K87" s="6" t="n"/>
      <c r="L87" s="11">
        <f>IF($C87="","",IF($F87="Absence",0,IFERROR(($J87-$G87)-($I87-$H87),0)))</f>
        <v/>
      </c>
      <c r="M87" s="11">
        <f>IF($C87="","",IF($L87&gt;$K87,$K87,$L87))</f>
        <v/>
      </c>
      <c r="N87" s="11">
        <f>IF($C87="","",IF($L87&gt;$K87,$L87-$K87,0))</f>
        <v/>
      </c>
      <c r="O87" s="10">
        <f>IF($C87="","",IF($F87="Absence",1,0))</f>
        <v/>
      </c>
      <c r="P87" s="8" t="n"/>
      <c r="Q87" s="12">
        <f>IF($C87="","",IFERROR(($M87+$N87)*24*$P87,0))</f>
        <v/>
      </c>
      <c r="R87" s="4" t="n"/>
    </row>
    <row r="88">
      <c r="A88" s="2">
        <f>IF($C88="","",COUNTA($C$2:$C88))</f>
        <v/>
      </c>
      <c r="B88" s="3" t="n"/>
      <c r="C88" s="4" t="n"/>
      <c r="D88" s="4" t="n"/>
      <c r="E88" s="4" t="n"/>
      <c r="F88" s="4" t="n"/>
      <c r="G88" s="5" t="n"/>
      <c r="H88" s="5" t="n"/>
      <c r="I88" s="5" t="n"/>
      <c r="J88" s="5" t="n"/>
      <c r="K88" s="6" t="n"/>
      <c r="L88" s="7">
        <f>IF($C88="","",IF($F88="Absence",0,IFERROR(($J88-$G88)-($I88-$H88),0)))</f>
        <v/>
      </c>
      <c r="M88" s="7">
        <f>IF($C88="","",IF($L88&gt;$K88,$K88,$L88))</f>
        <v/>
      </c>
      <c r="N88" s="7">
        <f>IF($C88="","",IF($L88&gt;$K88,$L88-$K88,0))</f>
        <v/>
      </c>
      <c r="O88" s="2">
        <f>IF($C88="","",IF($F88="Absence",1,0))</f>
        <v/>
      </c>
      <c r="P88" s="8" t="n"/>
      <c r="Q88" s="9">
        <f>IF($C88="","",IFERROR(($M88+$N88)*24*$P88,0))</f>
        <v/>
      </c>
      <c r="R88" s="4" t="n"/>
    </row>
    <row r="89">
      <c r="A89" s="10">
        <f>IF($C89="","",COUNTA($C$2:$C89))</f>
        <v/>
      </c>
      <c r="B89" s="3" t="n"/>
      <c r="C89" s="4" t="n"/>
      <c r="D89" s="4" t="n"/>
      <c r="E89" s="4" t="n"/>
      <c r="F89" s="4" t="n"/>
      <c r="G89" s="5" t="n"/>
      <c r="H89" s="5" t="n"/>
      <c r="I89" s="5" t="n"/>
      <c r="J89" s="5" t="n"/>
      <c r="K89" s="6" t="n"/>
      <c r="L89" s="11">
        <f>IF($C89="","",IF($F89="Absence",0,IFERROR(($J89-$G89)-($I89-$H89),0)))</f>
        <v/>
      </c>
      <c r="M89" s="11">
        <f>IF($C89="","",IF($L89&gt;$K89,$K89,$L89))</f>
        <v/>
      </c>
      <c r="N89" s="11">
        <f>IF($C89="","",IF($L89&gt;$K89,$L89-$K89,0))</f>
        <v/>
      </c>
      <c r="O89" s="10">
        <f>IF($C89="","",IF($F89="Absence",1,0))</f>
        <v/>
      </c>
      <c r="P89" s="8" t="n"/>
      <c r="Q89" s="12">
        <f>IF($C89="","",IFERROR(($M89+$N89)*24*$P89,0))</f>
        <v/>
      </c>
      <c r="R89" s="4" t="n"/>
    </row>
    <row r="90">
      <c r="A90" s="2">
        <f>IF($C90="","",COUNTA($C$2:$C90))</f>
        <v/>
      </c>
      <c r="B90" s="3" t="n"/>
      <c r="C90" s="4" t="n"/>
      <c r="D90" s="4" t="n"/>
      <c r="E90" s="4" t="n"/>
      <c r="F90" s="4" t="n"/>
      <c r="G90" s="5" t="n"/>
      <c r="H90" s="5" t="n"/>
      <c r="I90" s="5" t="n"/>
      <c r="J90" s="5" t="n"/>
      <c r="K90" s="6" t="n"/>
      <c r="L90" s="7">
        <f>IF($C90="","",IF($F90="Absence",0,IFERROR(($J90-$G90)-($I90-$H90),0)))</f>
        <v/>
      </c>
      <c r="M90" s="7">
        <f>IF($C90="","",IF($L90&gt;$K90,$K90,$L90))</f>
        <v/>
      </c>
      <c r="N90" s="7">
        <f>IF($C90="","",IF($L90&gt;$K90,$L90-$K90,0))</f>
        <v/>
      </c>
      <c r="O90" s="2">
        <f>IF($C90="","",IF($F90="Absence",1,0))</f>
        <v/>
      </c>
      <c r="P90" s="8" t="n"/>
      <c r="Q90" s="9">
        <f>IF($C90="","",IFERROR(($M90+$N90)*24*$P90,0))</f>
        <v/>
      </c>
      <c r="R90" s="4" t="n"/>
    </row>
    <row r="91">
      <c r="A91" s="10">
        <f>IF($C91="","",COUNTA($C$2:$C91))</f>
        <v/>
      </c>
      <c r="B91" s="3" t="n"/>
      <c r="C91" s="4" t="n"/>
      <c r="D91" s="4" t="n"/>
      <c r="E91" s="4" t="n"/>
      <c r="F91" s="4" t="n"/>
      <c r="G91" s="5" t="n"/>
      <c r="H91" s="5" t="n"/>
      <c r="I91" s="5" t="n"/>
      <c r="J91" s="5" t="n"/>
      <c r="K91" s="6" t="n"/>
      <c r="L91" s="11">
        <f>IF($C91="","",IF($F91="Absence",0,IFERROR(($J91-$G91)-($I91-$H91),0)))</f>
        <v/>
      </c>
      <c r="M91" s="11">
        <f>IF($C91="","",IF($L91&gt;$K91,$K91,$L91))</f>
        <v/>
      </c>
      <c r="N91" s="11">
        <f>IF($C91="","",IF($L91&gt;$K91,$L91-$K91,0))</f>
        <v/>
      </c>
      <c r="O91" s="10">
        <f>IF($C91="","",IF($F91="Absence",1,0))</f>
        <v/>
      </c>
      <c r="P91" s="8" t="n"/>
      <c r="Q91" s="12">
        <f>IF($C91="","",IFERROR(($M91+$N91)*24*$P91,0))</f>
        <v/>
      </c>
      <c r="R91" s="4" t="n"/>
    </row>
    <row r="92">
      <c r="A92" s="2">
        <f>IF($C92="","",COUNTA($C$2:$C92))</f>
        <v/>
      </c>
      <c r="B92" s="3" t="n"/>
      <c r="C92" s="4" t="n"/>
      <c r="D92" s="4" t="n"/>
      <c r="E92" s="4" t="n"/>
      <c r="F92" s="4" t="n"/>
      <c r="G92" s="5" t="n"/>
      <c r="H92" s="5" t="n"/>
      <c r="I92" s="5" t="n"/>
      <c r="J92" s="5" t="n"/>
      <c r="K92" s="6" t="n"/>
      <c r="L92" s="7">
        <f>IF($C92="","",IF($F92="Absence",0,IFERROR(($J92-$G92)-($I92-$H92),0)))</f>
        <v/>
      </c>
      <c r="M92" s="7">
        <f>IF($C92="","",IF($L92&gt;$K92,$K92,$L92))</f>
        <v/>
      </c>
      <c r="N92" s="7">
        <f>IF($C92="","",IF($L92&gt;$K92,$L92-$K92,0))</f>
        <v/>
      </c>
      <c r="O92" s="2">
        <f>IF($C92="","",IF($F92="Absence",1,0))</f>
        <v/>
      </c>
      <c r="P92" s="8" t="n"/>
      <c r="Q92" s="9">
        <f>IF($C92="","",IFERROR(($M92+$N92)*24*$P92,0))</f>
        <v/>
      </c>
      <c r="R92" s="4" t="n"/>
    </row>
    <row r="93">
      <c r="A93" s="10">
        <f>IF($C93="","",COUNTA($C$2:$C93))</f>
        <v/>
      </c>
      <c r="B93" s="3" t="n"/>
      <c r="C93" s="4" t="n"/>
      <c r="D93" s="4" t="n"/>
      <c r="E93" s="4" t="n"/>
      <c r="F93" s="4" t="n"/>
      <c r="G93" s="5" t="n"/>
      <c r="H93" s="5" t="n"/>
      <c r="I93" s="5" t="n"/>
      <c r="J93" s="5" t="n"/>
      <c r="K93" s="6" t="n"/>
      <c r="L93" s="11">
        <f>IF($C93="","",IF($F93="Absence",0,IFERROR(($J93-$G93)-($I93-$H93),0)))</f>
        <v/>
      </c>
      <c r="M93" s="11">
        <f>IF($C93="","",IF($L93&gt;$K93,$K93,$L93))</f>
        <v/>
      </c>
      <c r="N93" s="11">
        <f>IF($C93="","",IF($L93&gt;$K93,$L93-$K93,0))</f>
        <v/>
      </c>
      <c r="O93" s="10">
        <f>IF($C93="","",IF($F93="Absence",1,0))</f>
        <v/>
      </c>
      <c r="P93" s="8" t="n"/>
      <c r="Q93" s="12">
        <f>IF($C93="","",IFERROR(($M93+$N93)*24*$P93,0))</f>
        <v/>
      </c>
      <c r="R93" s="4" t="n"/>
    </row>
    <row r="94">
      <c r="A94" s="2">
        <f>IF($C94="","",COUNTA($C$2:$C94))</f>
        <v/>
      </c>
      <c r="B94" s="3" t="n"/>
      <c r="C94" s="4" t="n"/>
      <c r="D94" s="4" t="n"/>
      <c r="E94" s="4" t="n"/>
      <c r="F94" s="4" t="n"/>
      <c r="G94" s="5" t="n"/>
      <c r="H94" s="5" t="n"/>
      <c r="I94" s="5" t="n"/>
      <c r="J94" s="5" t="n"/>
      <c r="K94" s="6" t="n"/>
      <c r="L94" s="7">
        <f>IF($C94="","",IF($F94="Absence",0,IFERROR(($J94-$G94)-($I94-$H94),0)))</f>
        <v/>
      </c>
      <c r="M94" s="7">
        <f>IF($C94="","",IF($L94&gt;$K94,$K94,$L94))</f>
        <v/>
      </c>
      <c r="N94" s="7">
        <f>IF($C94="","",IF($L94&gt;$K94,$L94-$K94,0))</f>
        <v/>
      </c>
      <c r="O94" s="2">
        <f>IF($C94="","",IF($F94="Absence",1,0))</f>
        <v/>
      </c>
      <c r="P94" s="8" t="n"/>
      <c r="Q94" s="9">
        <f>IF($C94="","",IFERROR(($M94+$N94)*24*$P94,0))</f>
        <v/>
      </c>
      <c r="R94" s="4" t="n"/>
    </row>
    <row r="95">
      <c r="A95" s="10">
        <f>IF($C95="","",COUNTA($C$2:$C95))</f>
        <v/>
      </c>
      <c r="B95" s="3" t="n"/>
      <c r="C95" s="4" t="n"/>
      <c r="D95" s="4" t="n"/>
      <c r="E95" s="4" t="n"/>
      <c r="F95" s="4" t="n"/>
      <c r="G95" s="5" t="n"/>
      <c r="H95" s="5" t="n"/>
      <c r="I95" s="5" t="n"/>
      <c r="J95" s="5" t="n"/>
      <c r="K95" s="6" t="n"/>
      <c r="L95" s="11">
        <f>IF($C95="","",IF($F95="Absence",0,IFERROR(($J95-$G95)-($I95-$H95),0)))</f>
        <v/>
      </c>
      <c r="M95" s="11">
        <f>IF($C95="","",IF($L95&gt;$K95,$K95,$L95))</f>
        <v/>
      </c>
      <c r="N95" s="11">
        <f>IF($C95="","",IF($L95&gt;$K95,$L95-$K95,0))</f>
        <v/>
      </c>
      <c r="O95" s="10">
        <f>IF($C95="","",IF($F95="Absence",1,0))</f>
        <v/>
      </c>
      <c r="P95" s="8" t="n"/>
      <c r="Q95" s="12">
        <f>IF($C95="","",IFERROR(($M95+$N95)*24*$P95,0))</f>
        <v/>
      </c>
      <c r="R95" s="4" t="n"/>
    </row>
    <row r="96">
      <c r="A96" s="2">
        <f>IF($C96="","",COUNTA($C$2:$C96))</f>
        <v/>
      </c>
      <c r="B96" s="3" t="n"/>
      <c r="C96" s="4" t="n"/>
      <c r="D96" s="4" t="n"/>
      <c r="E96" s="4" t="n"/>
      <c r="F96" s="4" t="n"/>
      <c r="G96" s="5" t="n"/>
      <c r="H96" s="5" t="n"/>
      <c r="I96" s="5" t="n"/>
      <c r="J96" s="5" t="n"/>
      <c r="K96" s="6" t="n"/>
      <c r="L96" s="7">
        <f>IF($C96="","",IF($F96="Absence",0,IFERROR(($J96-$G96)-($I96-$H96),0)))</f>
        <v/>
      </c>
      <c r="M96" s="7">
        <f>IF($C96="","",IF($L96&gt;$K96,$K96,$L96))</f>
        <v/>
      </c>
      <c r="N96" s="7">
        <f>IF($C96="","",IF($L96&gt;$K96,$L96-$K96,0))</f>
        <v/>
      </c>
      <c r="O96" s="2">
        <f>IF($C96="","",IF($F96="Absence",1,0))</f>
        <v/>
      </c>
      <c r="P96" s="8" t="n"/>
      <c r="Q96" s="9">
        <f>IF($C96="","",IFERROR(($M96+$N96)*24*$P96,0))</f>
        <v/>
      </c>
      <c r="R96" s="4" t="n"/>
    </row>
    <row r="97">
      <c r="A97" s="10">
        <f>IF($C97="","",COUNTA($C$2:$C97))</f>
        <v/>
      </c>
      <c r="B97" s="3" t="n"/>
      <c r="C97" s="4" t="n"/>
      <c r="D97" s="4" t="n"/>
      <c r="E97" s="4" t="n"/>
      <c r="F97" s="4" t="n"/>
      <c r="G97" s="5" t="n"/>
      <c r="H97" s="5" t="n"/>
      <c r="I97" s="5" t="n"/>
      <c r="J97" s="5" t="n"/>
      <c r="K97" s="6" t="n"/>
      <c r="L97" s="11">
        <f>IF($C97="","",IF($F97="Absence",0,IFERROR(($J97-$G97)-($I97-$H97),0)))</f>
        <v/>
      </c>
      <c r="M97" s="11">
        <f>IF($C97="","",IF($L97&gt;$K97,$K97,$L97))</f>
        <v/>
      </c>
      <c r="N97" s="11">
        <f>IF($C97="","",IF($L97&gt;$K97,$L97-$K97,0))</f>
        <v/>
      </c>
      <c r="O97" s="10">
        <f>IF($C97="","",IF($F97="Absence",1,0))</f>
        <v/>
      </c>
      <c r="P97" s="8" t="n"/>
      <c r="Q97" s="12">
        <f>IF($C97="","",IFERROR(($M97+$N97)*24*$P97,0))</f>
        <v/>
      </c>
      <c r="R97" s="4" t="n"/>
    </row>
    <row r="98">
      <c r="A98" s="2">
        <f>IF($C98="","",COUNTA($C$2:$C98))</f>
        <v/>
      </c>
      <c r="B98" s="3" t="n"/>
      <c r="C98" s="4" t="n"/>
      <c r="D98" s="4" t="n"/>
      <c r="E98" s="4" t="n"/>
      <c r="F98" s="4" t="n"/>
      <c r="G98" s="5" t="n"/>
      <c r="H98" s="5" t="n"/>
      <c r="I98" s="5" t="n"/>
      <c r="J98" s="5" t="n"/>
      <c r="K98" s="6" t="n"/>
      <c r="L98" s="7">
        <f>IF($C98="","",IF($F98="Absence",0,IFERROR(($J98-$G98)-($I98-$H98),0)))</f>
        <v/>
      </c>
      <c r="M98" s="7">
        <f>IF($C98="","",IF($L98&gt;$K98,$K98,$L98))</f>
        <v/>
      </c>
      <c r="N98" s="7">
        <f>IF($C98="","",IF($L98&gt;$K98,$L98-$K98,0))</f>
        <v/>
      </c>
      <c r="O98" s="2">
        <f>IF($C98="","",IF($F98="Absence",1,0))</f>
        <v/>
      </c>
      <c r="P98" s="8" t="n"/>
      <c r="Q98" s="9">
        <f>IF($C98="","",IFERROR(($M98+$N98)*24*$P98,0))</f>
        <v/>
      </c>
      <c r="R98" s="4" t="n"/>
    </row>
    <row r="99">
      <c r="A99" s="10">
        <f>IF($C99="","",COUNTA($C$2:$C99))</f>
        <v/>
      </c>
      <c r="B99" s="3" t="n"/>
      <c r="C99" s="4" t="n"/>
      <c r="D99" s="4" t="n"/>
      <c r="E99" s="4" t="n"/>
      <c r="F99" s="4" t="n"/>
      <c r="G99" s="5" t="n"/>
      <c r="H99" s="5" t="n"/>
      <c r="I99" s="5" t="n"/>
      <c r="J99" s="5" t="n"/>
      <c r="K99" s="6" t="n"/>
      <c r="L99" s="11">
        <f>IF($C99="","",IF($F99="Absence",0,IFERROR(($J99-$G99)-($I99-$H99),0)))</f>
        <v/>
      </c>
      <c r="M99" s="11">
        <f>IF($C99="","",IF($L99&gt;$K99,$K99,$L99))</f>
        <v/>
      </c>
      <c r="N99" s="11">
        <f>IF($C99="","",IF($L99&gt;$K99,$L99-$K99,0))</f>
        <v/>
      </c>
      <c r="O99" s="10">
        <f>IF($C99="","",IF($F99="Absence",1,0))</f>
        <v/>
      </c>
      <c r="P99" s="8" t="n"/>
      <c r="Q99" s="12">
        <f>IF($C99="","",IFERROR(($M99+$N99)*24*$P99,0))</f>
        <v/>
      </c>
      <c r="R99" s="4" t="n"/>
    </row>
    <row r="100">
      <c r="A100" s="2">
        <f>IF($C100="","",COUNTA($C$2:$C100))</f>
        <v/>
      </c>
      <c r="B100" s="3" t="n"/>
      <c r="C100" s="4" t="n"/>
      <c r="D100" s="4" t="n"/>
      <c r="E100" s="4" t="n"/>
      <c r="F100" s="4" t="n"/>
      <c r="G100" s="5" t="n"/>
      <c r="H100" s="5" t="n"/>
      <c r="I100" s="5" t="n"/>
      <c r="J100" s="5" t="n"/>
      <c r="K100" s="6" t="n"/>
      <c r="L100" s="7">
        <f>IF($C100="","",IF($F100="Absence",0,IFERROR(($J100-$G100)-($I100-$H100),0)))</f>
        <v/>
      </c>
      <c r="M100" s="7">
        <f>IF($C100="","",IF($L100&gt;$K100,$K100,$L100))</f>
        <v/>
      </c>
      <c r="N100" s="7">
        <f>IF($C100="","",IF($L100&gt;$K100,$L100-$K100,0))</f>
        <v/>
      </c>
      <c r="O100" s="2">
        <f>IF($C100="","",IF($F100="Absence",1,0))</f>
        <v/>
      </c>
      <c r="P100" s="8" t="n"/>
      <c r="Q100" s="9">
        <f>IF($C100="","",IFERROR(($M100+$N100)*24*$P100,0))</f>
        <v/>
      </c>
      <c r="R100" s="4" t="n"/>
    </row>
    <row r="101">
      <c r="A101" s="10">
        <f>IF($C101="","",COUNTA($C$2:$C101))</f>
        <v/>
      </c>
      <c r="B101" s="3" t="n"/>
      <c r="C101" s="4" t="n"/>
      <c r="D101" s="4" t="n"/>
      <c r="E101" s="4" t="n"/>
      <c r="F101" s="4" t="n"/>
      <c r="G101" s="5" t="n"/>
      <c r="H101" s="5" t="n"/>
      <c r="I101" s="5" t="n"/>
      <c r="J101" s="5" t="n"/>
      <c r="K101" s="6" t="n"/>
      <c r="L101" s="11">
        <f>IF($C101="","",IF($F101="Absence",0,IFERROR(($J101-$G101)-($I101-$H101),0)))</f>
        <v/>
      </c>
      <c r="M101" s="11">
        <f>IF($C101="","",IF($L101&gt;$K101,$K101,$L101))</f>
        <v/>
      </c>
      <c r="N101" s="11">
        <f>IF($C101="","",IF($L101&gt;$K101,$L101-$K101,0))</f>
        <v/>
      </c>
      <c r="O101" s="10">
        <f>IF($C101="","",IF($F101="Absence",1,0))</f>
        <v/>
      </c>
      <c r="P101" s="8" t="n"/>
      <c r="Q101" s="12">
        <f>IF($C101="","",IFERROR(($M101+$N101)*24*$P101,0))</f>
        <v/>
      </c>
      <c r="R101" s="4" t="n"/>
    </row>
    <row r="102">
      <c r="A102" s="13" t="inlineStr">
        <is>
          <t>Totaux</t>
        </is>
      </c>
      <c r="B102" s="13" t="n"/>
      <c r="C102" s="13" t="n"/>
      <c r="D102" s="13" t="n"/>
      <c r="E102" s="13" t="n"/>
      <c r="F102" s="13" t="n"/>
      <c r="G102" s="13" t="n"/>
      <c r="H102" s="13" t="n"/>
      <c r="I102" s="13" t="n"/>
      <c r="J102" s="13" t="n"/>
      <c r="K102" s="13" t="inlineStr">
        <is>
          <t>Taux HS</t>
        </is>
      </c>
      <c r="L102" s="14">
        <f>SUM(L2:L101)</f>
        <v/>
      </c>
      <c r="M102" s="14">
        <f>SUM(M2:M101)</f>
        <v/>
      </c>
      <c r="N102" s="14">
        <f>SUM(N2:N101)</f>
        <v/>
      </c>
      <c r="O102" s="13">
        <f>SUM(O2:O101)</f>
        <v/>
      </c>
      <c r="P102" s="13" t="n"/>
      <c r="Q102" s="15">
        <f>SUM(Q2:Q101)</f>
        <v/>
      </c>
      <c r="R102" s="16">
        <f>IFERROR(SUM(N2:N101)/SUM(L2:L101),0)</f>
        <v/>
      </c>
    </row>
  </sheetData>
  <autoFilter ref="A1:R101"/>
  <conditionalFormatting sqref="N2:N101">
    <cfRule type="expression" priority="1" dxfId="0" stopIfTrue="0">
      <formula>N2&gt;2/24</formula>
    </cfRule>
  </conditionalFormatting>
  <conditionalFormatting sqref="O2:O101">
    <cfRule type="expression" priority="2" dxfId="1" stopIfTrue="0">
      <formula>O2=1</formula>
    </cfRule>
  </conditionalFormatting>
  <conditionalFormatting sqref="L2:L101">
    <cfRule type="expression" priority="3" dxfId="2" stopIfTrue="0">
      <formula>AND($L2&lt;&gt;"",$L2&gt;$K2)</formula>
    </cfRule>
  </conditionalFormatting>
  <dataValidations count="2">
    <dataValidation sqref="F2:F101" showErrorMessage="1" showInputMessage="1" allowBlank="1" errorTitle="Type de journée" error="Sélectionnez un type de journée dans la liste." type="list">
      <formula1>"Présence,Télétravail,Congé payé,Maladie,Absence"</formula1>
    </dataValidation>
    <dataValidation sqref="G2:J101" showErrorMessage="1" showInputMessage="1" allowBlank="1" errorTitle="Format horaire" error="Saisissez une heure comprise entre 00:00 et 23:59." type="time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0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21" customWidth="1" min="3" max="3"/>
    <col width="21" customWidth="1" min="4" max="4"/>
    <col width="18" customWidth="1" min="5" max="5"/>
    <col width="18" customWidth="1" min="6" max="6"/>
    <col width="20" customWidth="1" min="7" max="7"/>
    <col width="4" customWidth="1" min="8" max="8"/>
    <col width="16" customWidth="1" min="9" max="9"/>
    <col width="16" customWidth="1" min="10" max="10"/>
    <col hidden="1" width="18" customWidth="1" min="14" max="14"/>
    <col hidden="1" width="19" customWidth="1" min="15" max="15"/>
  </cols>
  <sheetData>
    <row r="1" ht="28" customHeight="1">
      <c r="A1" s="17" t="inlineStr">
        <is>
          <t>Synthèse du pointage – Mars 2026</t>
        </is>
      </c>
    </row>
    <row r="2">
      <c r="A2" s="18" t="inlineStr">
        <is>
          <t>Indicateur</t>
        </is>
      </c>
      <c r="B2" s="18" t="inlineStr">
        <is>
          <t>Valeur</t>
        </is>
      </c>
    </row>
    <row r="3">
      <c r="A3" s="19" t="inlineStr">
        <is>
          <t>Nombre de salariés suivis</t>
        </is>
      </c>
      <c r="B3" s="13">
        <f>COUNTA('Pointage'!$C$2:$C$101)</f>
        <v/>
      </c>
    </row>
    <row r="4">
      <c r="A4" s="20" t="inlineStr">
        <is>
          <t>Total heures travaillées</t>
        </is>
      </c>
      <c r="B4" s="14">
        <f>SUM('Pointage'!$L$2:$L$101)</f>
        <v/>
      </c>
    </row>
    <row r="5">
      <c r="A5" s="19" t="inlineStr">
        <is>
          <t>Total heures supplémentaires</t>
        </is>
      </c>
      <c r="B5" s="14">
        <f>SUM('Pointage'!$N$2:$N$101)</f>
        <v/>
      </c>
    </row>
    <row r="6">
      <c r="A6" s="20" t="inlineStr">
        <is>
          <t>Nombre de jours d’absence</t>
        </is>
      </c>
      <c r="B6" s="13">
        <f>COUNTIF('Pointage'!$F$2:$F$101,"Absence")</f>
        <v/>
      </c>
    </row>
    <row r="7">
      <c r="A7" s="19" t="inlineStr">
        <is>
          <t>Coût estimé total</t>
        </is>
      </c>
      <c r="B7" s="15">
        <f>SUM('Pointage'!$Q$2:$Q$101)</f>
        <v/>
      </c>
    </row>
    <row r="8">
      <c r="A8" s="20" t="inlineStr">
        <is>
          <t>Taux moyen de présence</t>
        </is>
      </c>
      <c r="B8" s="16">
        <f>IFERROR(1-COUNTIF('Pointage'!$F$2:$F$101,"Absence")/COUNTA('Pointage'!$C$2:$C$101),0)</f>
        <v/>
      </c>
    </row>
    <row r="9">
      <c r="A9" s="1" t="inlineStr">
        <is>
          <t>Salarié</t>
        </is>
      </c>
      <c r="B9" s="1" t="inlineStr">
        <is>
          <t>Ville / site</t>
        </is>
      </c>
      <c r="C9" s="1" t="inlineStr">
        <is>
          <t>Total heures travaillées</t>
        </is>
      </c>
      <c r="D9" s="1" t="inlineStr">
        <is>
          <t>Heures supplémentaires</t>
        </is>
      </c>
      <c r="E9" s="1" t="inlineStr">
        <is>
          <t>Jours d’absence</t>
        </is>
      </c>
      <c r="F9" s="1" t="inlineStr">
        <is>
          <t>Taux horaire</t>
        </is>
      </c>
      <c r="G9" s="1" t="inlineStr">
        <is>
          <t>Coût estimé</t>
        </is>
      </c>
      <c r="N9" s="18" t="inlineStr">
        <is>
          <t>Ville / site</t>
        </is>
      </c>
      <c r="O9" s="18" t="inlineStr">
        <is>
          <t>Heures travaillées</t>
        </is>
      </c>
    </row>
    <row r="10">
      <c r="A10" s="4" t="inlineStr">
        <is>
          <t>Camille Martin</t>
        </is>
      </c>
      <c r="B10" s="21">
        <f>IF($A10="","",IFERROR(VLOOKUP($A10,'Pointage'!$C$2:$P$101,2,FALSE),""))</f>
        <v/>
      </c>
      <c r="C10" s="7">
        <f>IF($A10="","",SUMIF('Pointage'!$C$2:$C$101,$A10,'Pointage'!$L$2:$L$101))</f>
        <v/>
      </c>
      <c r="D10" s="7">
        <f>IF($A10="","",SUMIF('Pointage'!$C$2:$C$101,$A10,'Pointage'!$N$2:$N$101))</f>
        <v/>
      </c>
      <c r="E10" s="2">
        <f>IF($A10="","",COUNTIFS('Pointage'!$C$2:$C$101,$A10,'Pointage'!$F$2:$F$101,"Absence"))</f>
        <v/>
      </c>
      <c r="F10" s="9">
        <f>IF($A10="","",IFERROR(VLOOKUP($A10,'Pointage'!$C$2:$P$101,14,FALSE),0))</f>
        <v/>
      </c>
      <c r="G10" s="9">
        <f>IF($A10="","",SUMIF('Pointage'!$C$2:$C$101,$A10,'Pointage'!$Q$2:$Q$101))</f>
        <v/>
      </c>
      <c r="N10" s="4" t="inlineStr">
        <is>
          <t>Paris</t>
        </is>
      </c>
      <c r="O10" s="7">
        <f>IF($N10="","",SUMIF('Pointage'!$D$2:$D$101,$N10,'Pointage'!$L$2:$L$101))</f>
        <v/>
      </c>
    </row>
    <row r="11">
      <c r="A11" s="4" t="inlineStr">
        <is>
          <t>Julien Bernard</t>
        </is>
      </c>
      <c r="B11" s="22">
        <f>IF($A11="","",IFERROR(VLOOKUP($A11,'Pointage'!$C$2:$P$101,2,FALSE),""))</f>
        <v/>
      </c>
      <c r="C11" s="11">
        <f>IF($A11="","",SUMIF('Pointage'!$C$2:$C$101,$A11,'Pointage'!$L$2:$L$101))</f>
        <v/>
      </c>
      <c r="D11" s="11">
        <f>IF($A11="","",SUMIF('Pointage'!$C$2:$C$101,$A11,'Pointage'!$N$2:$N$101))</f>
        <v/>
      </c>
      <c r="E11" s="10">
        <f>IF($A11="","",COUNTIFS('Pointage'!$C$2:$C$101,$A11,'Pointage'!$F$2:$F$101,"Absence"))</f>
        <v/>
      </c>
      <c r="F11" s="12">
        <f>IF($A11="","",IFERROR(VLOOKUP($A11,'Pointage'!$C$2:$P$101,14,FALSE),0))</f>
        <v/>
      </c>
      <c r="G11" s="12">
        <f>IF($A11="","",SUMIF('Pointage'!$C$2:$C$101,$A11,'Pointage'!$Q$2:$Q$101))</f>
        <v/>
      </c>
      <c r="N11" s="4" t="inlineStr">
        <is>
          <t>Lyon</t>
        </is>
      </c>
      <c r="O11" s="11">
        <f>IF($N11="","",SUMIF('Pointage'!$D$2:$D$101,$N11,'Pointage'!$L$2:$L$101))</f>
        <v/>
      </c>
    </row>
    <row r="12">
      <c r="A12" s="4" t="inlineStr">
        <is>
          <t>Émilie Robert</t>
        </is>
      </c>
      <c r="B12" s="21">
        <f>IF($A12="","",IFERROR(VLOOKUP($A12,'Pointage'!$C$2:$P$101,2,FALSE),""))</f>
        <v/>
      </c>
      <c r="C12" s="7">
        <f>IF($A12="","",SUMIF('Pointage'!$C$2:$C$101,$A12,'Pointage'!$L$2:$L$101))</f>
        <v/>
      </c>
      <c r="D12" s="7">
        <f>IF($A12="","",SUMIF('Pointage'!$C$2:$C$101,$A12,'Pointage'!$N$2:$N$101))</f>
        <v/>
      </c>
      <c r="E12" s="2">
        <f>IF($A12="","",COUNTIFS('Pointage'!$C$2:$C$101,$A12,'Pointage'!$F$2:$F$101,"Absence"))</f>
        <v/>
      </c>
      <c r="F12" s="9">
        <f>IF($A12="","",IFERROR(VLOOKUP($A12,'Pointage'!$C$2:$P$101,14,FALSE),0))</f>
        <v/>
      </c>
      <c r="G12" s="9">
        <f>IF($A12="","",SUMIF('Pointage'!$C$2:$C$101,$A12,'Pointage'!$Q$2:$Q$101))</f>
        <v/>
      </c>
      <c r="N12" s="4" t="inlineStr">
        <is>
          <t>Marseille</t>
        </is>
      </c>
      <c r="O12" s="7">
        <f>IF($N12="","",SUMIF('Pointage'!$D$2:$D$101,$N12,'Pointage'!$L$2:$L$101))</f>
        <v/>
      </c>
    </row>
    <row r="13">
      <c r="A13" s="4" t="inlineStr">
        <is>
          <t>Lucas Petit</t>
        </is>
      </c>
      <c r="B13" s="22">
        <f>IF($A13="","",IFERROR(VLOOKUP($A13,'Pointage'!$C$2:$P$101,2,FALSE),""))</f>
        <v/>
      </c>
      <c r="C13" s="11">
        <f>IF($A13="","",SUMIF('Pointage'!$C$2:$C$101,$A13,'Pointage'!$L$2:$L$101))</f>
        <v/>
      </c>
      <c r="D13" s="11">
        <f>IF($A13="","",SUMIF('Pointage'!$C$2:$C$101,$A13,'Pointage'!$N$2:$N$101))</f>
        <v/>
      </c>
      <c r="E13" s="10">
        <f>IF($A13="","",COUNTIFS('Pointage'!$C$2:$C$101,$A13,'Pointage'!$F$2:$F$101,"Absence"))</f>
        <v/>
      </c>
      <c r="F13" s="12">
        <f>IF($A13="","",IFERROR(VLOOKUP($A13,'Pointage'!$C$2:$P$101,14,FALSE),0))</f>
        <v/>
      </c>
      <c r="G13" s="12">
        <f>IF($A13="","",SUMIF('Pointage'!$C$2:$C$101,$A13,'Pointage'!$Q$2:$Q$101))</f>
        <v/>
      </c>
      <c r="N13" s="4" t="inlineStr">
        <is>
          <t>Toulouse</t>
        </is>
      </c>
      <c r="O13" s="11">
        <f>IF($N13="","",SUMIF('Pointage'!$D$2:$D$101,$N13,'Pointage'!$L$2:$L$101))</f>
        <v/>
      </c>
    </row>
    <row r="14">
      <c r="A14" s="4" t="inlineStr">
        <is>
          <t>Chloé Moreau</t>
        </is>
      </c>
      <c r="B14" s="21">
        <f>IF($A14="","",IFERROR(VLOOKUP($A14,'Pointage'!$C$2:$P$101,2,FALSE),""))</f>
        <v/>
      </c>
      <c r="C14" s="7">
        <f>IF($A14="","",SUMIF('Pointage'!$C$2:$C$101,$A14,'Pointage'!$L$2:$L$101))</f>
        <v/>
      </c>
      <c r="D14" s="7">
        <f>IF($A14="","",SUMIF('Pointage'!$C$2:$C$101,$A14,'Pointage'!$N$2:$N$101))</f>
        <v/>
      </c>
      <c r="E14" s="2">
        <f>IF($A14="","",COUNTIFS('Pointage'!$C$2:$C$101,$A14,'Pointage'!$F$2:$F$101,"Absence"))</f>
        <v/>
      </c>
      <c r="F14" s="9">
        <f>IF($A14="","",IFERROR(VLOOKUP($A14,'Pointage'!$C$2:$P$101,14,FALSE),0))</f>
        <v/>
      </c>
      <c r="G14" s="9">
        <f>IF($A14="","",SUMIF('Pointage'!$C$2:$C$101,$A14,'Pointage'!$Q$2:$Q$101))</f>
        <v/>
      </c>
      <c r="N14" s="4" t="inlineStr">
        <is>
          <t>Bordeaux</t>
        </is>
      </c>
      <c r="O14" s="7">
        <f>IF($N14="","",SUMIF('Pointage'!$D$2:$D$101,$N14,'Pointage'!$L$2:$L$101))</f>
        <v/>
      </c>
    </row>
    <row r="15">
      <c r="A15" s="4" t="inlineStr">
        <is>
          <t>Thomas Leroy</t>
        </is>
      </c>
      <c r="B15" s="22">
        <f>IF($A15="","",IFERROR(VLOOKUP($A15,'Pointage'!$C$2:$P$101,2,FALSE),""))</f>
        <v/>
      </c>
      <c r="C15" s="11">
        <f>IF($A15="","",SUMIF('Pointage'!$C$2:$C$101,$A15,'Pointage'!$L$2:$L$101))</f>
        <v/>
      </c>
      <c r="D15" s="11">
        <f>IF($A15="","",SUMIF('Pointage'!$C$2:$C$101,$A15,'Pointage'!$N$2:$N$101))</f>
        <v/>
      </c>
      <c r="E15" s="10">
        <f>IF($A15="","",COUNTIFS('Pointage'!$C$2:$C$101,$A15,'Pointage'!$F$2:$F$101,"Absence"))</f>
        <v/>
      </c>
      <c r="F15" s="12">
        <f>IF($A15="","",IFERROR(VLOOKUP($A15,'Pointage'!$C$2:$P$101,14,FALSE),0))</f>
        <v/>
      </c>
      <c r="G15" s="12">
        <f>IF($A15="","",SUMIF('Pointage'!$C$2:$C$101,$A15,'Pointage'!$Q$2:$Q$101))</f>
        <v/>
      </c>
      <c r="N15" s="4" t="inlineStr">
        <is>
          <t>Lille</t>
        </is>
      </c>
      <c r="O15" s="11">
        <f>IF($N15="","",SUMIF('Pointage'!$D$2:$D$101,$N15,'Pointage'!$L$2:$L$101))</f>
        <v/>
      </c>
    </row>
    <row r="16">
      <c r="A16" s="4" t="inlineStr">
        <is>
          <t>Léa Fournier</t>
        </is>
      </c>
      <c r="B16" s="21">
        <f>IF($A16="","",IFERROR(VLOOKUP($A16,'Pointage'!$C$2:$P$101,2,FALSE),""))</f>
        <v/>
      </c>
      <c r="C16" s="7">
        <f>IF($A16="","",SUMIF('Pointage'!$C$2:$C$101,$A16,'Pointage'!$L$2:$L$101))</f>
        <v/>
      </c>
      <c r="D16" s="7">
        <f>IF($A16="","",SUMIF('Pointage'!$C$2:$C$101,$A16,'Pointage'!$N$2:$N$101))</f>
        <v/>
      </c>
      <c r="E16" s="2">
        <f>IF($A16="","",COUNTIFS('Pointage'!$C$2:$C$101,$A16,'Pointage'!$F$2:$F$101,"Absence"))</f>
        <v/>
      </c>
      <c r="F16" s="9">
        <f>IF($A16="","",IFERROR(VLOOKUP($A16,'Pointage'!$C$2:$P$101,14,FALSE),0))</f>
        <v/>
      </c>
      <c r="G16" s="9">
        <f>IF($A16="","",SUMIF('Pointage'!$C$2:$C$101,$A16,'Pointage'!$Q$2:$Q$101))</f>
        <v/>
      </c>
      <c r="N16" s="4" t="inlineStr">
        <is>
          <t>Nantes</t>
        </is>
      </c>
      <c r="O16" s="7">
        <f>IF($N16="","",SUMIF('Pointage'!$D$2:$D$101,$N16,'Pointage'!$L$2:$L$101))</f>
        <v/>
      </c>
    </row>
    <row r="17">
      <c r="A17" s="4" t="inlineStr">
        <is>
          <t>Nicolas Girard</t>
        </is>
      </c>
      <c r="B17" s="22">
        <f>IF($A17="","",IFERROR(VLOOKUP($A17,'Pointage'!$C$2:$P$101,2,FALSE),""))</f>
        <v/>
      </c>
      <c r="C17" s="11">
        <f>IF($A17="","",SUMIF('Pointage'!$C$2:$C$101,$A17,'Pointage'!$L$2:$L$101))</f>
        <v/>
      </c>
      <c r="D17" s="11">
        <f>IF($A17="","",SUMIF('Pointage'!$C$2:$C$101,$A17,'Pointage'!$N$2:$N$101))</f>
        <v/>
      </c>
      <c r="E17" s="10">
        <f>IF($A17="","",COUNTIFS('Pointage'!$C$2:$C$101,$A17,'Pointage'!$F$2:$F$101,"Absence"))</f>
        <v/>
      </c>
      <c r="F17" s="12">
        <f>IF($A17="","",IFERROR(VLOOKUP($A17,'Pointage'!$C$2:$P$101,14,FALSE),0))</f>
        <v/>
      </c>
      <c r="G17" s="12">
        <f>IF($A17="","",SUMIF('Pointage'!$C$2:$C$101,$A17,'Pointage'!$Q$2:$Q$101))</f>
        <v/>
      </c>
      <c r="N17" s="4" t="inlineStr">
        <is>
          <t>Strasbourg</t>
        </is>
      </c>
      <c r="O17" s="11">
        <f>IF($N17="","",SUMIF('Pointage'!$D$2:$D$101,$N17,'Pointage'!$L$2:$L$101))</f>
        <v/>
      </c>
    </row>
    <row r="18">
      <c r="A18" s="4" t="inlineStr">
        <is>
          <t>Manon André</t>
        </is>
      </c>
      <c r="B18" s="21">
        <f>IF($A18="","",IFERROR(VLOOKUP($A18,'Pointage'!$C$2:$P$101,2,FALSE),""))</f>
        <v/>
      </c>
      <c r="C18" s="7">
        <f>IF($A18="","",SUMIF('Pointage'!$C$2:$C$101,$A18,'Pointage'!$L$2:$L$101))</f>
        <v/>
      </c>
      <c r="D18" s="7">
        <f>IF($A18="","",SUMIF('Pointage'!$C$2:$C$101,$A18,'Pointage'!$N$2:$N$101))</f>
        <v/>
      </c>
      <c r="E18" s="2">
        <f>IF($A18="","",COUNTIFS('Pointage'!$C$2:$C$101,$A18,'Pointage'!$F$2:$F$101,"Absence"))</f>
        <v/>
      </c>
      <c r="F18" s="9">
        <f>IF($A18="","",IFERROR(VLOOKUP($A18,'Pointage'!$C$2:$P$101,14,FALSE),0))</f>
        <v/>
      </c>
      <c r="G18" s="9">
        <f>IF($A18="","",SUMIF('Pointage'!$C$2:$C$101,$A18,'Pointage'!$Q$2:$Q$101))</f>
        <v/>
      </c>
      <c r="N18" s="4" t="inlineStr">
        <is>
          <t>Nice</t>
        </is>
      </c>
      <c r="O18" s="7">
        <f>IF($N18="","",SUMIF('Pointage'!$D$2:$D$101,$N18,'Pointage'!$L$2:$L$101))</f>
        <v/>
      </c>
    </row>
    <row r="19">
      <c r="A19" s="4" t="inlineStr">
        <is>
          <t>Antoine Mercier</t>
        </is>
      </c>
      <c r="B19" s="22">
        <f>IF($A19="","",IFERROR(VLOOKUP($A19,'Pointage'!$C$2:$P$101,2,FALSE),""))</f>
        <v/>
      </c>
      <c r="C19" s="11">
        <f>IF($A19="","",SUMIF('Pointage'!$C$2:$C$101,$A19,'Pointage'!$L$2:$L$101))</f>
        <v/>
      </c>
      <c r="D19" s="11">
        <f>IF($A19="","",SUMIF('Pointage'!$C$2:$C$101,$A19,'Pointage'!$N$2:$N$101))</f>
        <v/>
      </c>
      <c r="E19" s="10">
        <f>IF($A19="","",COUNTIFS('Pointage'!$C$2:$C$101,$A19,'Pointage'!$F$2:$F$101,"Absence"))</f>
        <v/>
      </c>
      <c r="F19" s="12">
        <f>IF($A19="","",IFERROR(VLOOKUP($A19,'Pointage'!$C$2:$P$101,14,FALSE),0))</f>
        <v/>
      </c>
      <c r="G19" s="12">
        <f>IF($A19="","",SUMIF('Pointage'!$C$2:$C$101,$A19,'Pointage'!$Q$2:$Q$101))</f>
        <v/>
      </c>
      <c r="N19" s="4" t="inlineStr">
        <is>
          <t>Rennes</t>
        </is>
      </c>
      <c r="O19" s="11">
        <f>IF($N19="","",SUMIF('Pointage'!$D$2:$D$101,$N19,'Pointage'!$L$2:$L$101))</f>
        <v/>
      </c>
    </row>
    <row r="20">
      <c r="A20" s="4" t="n"/>
      <c r="B20" s="21">
        <f>IF($A20="","",IFERROR(VLOOKUP($A20,'Pointage'!$C$2:$P$101,2,FALSE),""))</f>
        <v/>
      </c>
      <c r="C20" s="7">
        <f>IF($A20="","",SUMIF('Pointage'!$C$2:$C$101,$A20,'Pointage'!$L$2:$L$101))</f>
        <v/>
      </c>
      <c r="D20" s="7">
        <f>IF($A20="","",SUMIF('Pointage'!$C$2:$C$101,$A20,'Pointage'!$N$2:$N$101))</f>
        <v/>
      </c>
      <c r="E20" s="2">
        <f>IF($A20="","",COUNTIFS('Pointage'!$C$2:$C$101,$A20,'Pointage'!$F$2:$F$101,"Absence"))</f>
        <v/>
      </c>
      <c r="F20" s="9">
        <f>IF($A20="","",IFERROR(VLOOKUP($A20,'Pointage'!$C$2:$P$101,14,FALSE),0))</f>
        <v/>
      </c>
      <c r="G20" s="9">
        <f>IF($A20="","",SUMIF('Pointage'!$C$2:$C$101,$A20,'Pointage'!$Q$2:$Q$101))</f>
        <v/>
      </c>
      <c r="N20" s="4" t="n"/>
      <c r="O20" s="7">
        <f>IF($N20="","",SUMIF('Pointage'!$D$2:$D$101,$N20,'Pointage'!$L$2:$L$101))</f>
        <v/>
      </c>
    </row>
    <row r="21">
      <c r="A21" s="4" t="n"/>
      <c r="B21" s="22">
        <f>IF($A21="","",IFERROR(VLOOKUP($A21,'Pointage'!$C$2:$P$101,2,FALSE),""))</f>
        <v/>
      </c>
      <c r="C21" s="11">
        <f>IF($A21="","",SUMIF('Pointage'!$C$2:$C$101,$A21,'Pointage'!$L$2:$L$101))</f>
        <v/>
      </c>
      <c r="D21" s="11">
        <f>IF($A21="","",SUMIF('Pointage'!$C$2:$C$101,$A21,'Pointage'!$N$2:$N$101))</f>
        <v/>
      </c>
      <c r="E21" s="10">
        <f>IF($A21="","",COUNTIFS('Pointage'!$C$2:$C$101,$A21,'Pointage'!$F$2:$F$101,"Absence"))</f>
        <v/>
      </c>
      <c r="F21" s="12">
        <f>IF($A21="","",IFERROR(VLOOKUP($A21,'Pointage'!$C$2:$P$101,14,FALSE),0))</f>
        <v/>
      </c>
      <c r="G21" s="12">
        <f>IF($A21="","",SUMIF('Pointage'!$C$2:$C$101,$A21,'Pointage'!$Q$2:$Q$101))</f>
        <v/>
      </c>
      <c r="N21" s="4" t="n"/>
      <c r="O21" s="11">
        <f>IF($N21="","",SUMIF('Pointage'!$D$2:$D$101,$N21,'Pointage'!$L$2:$L$101))</f>
        <v/>
      </c>
    </row>
    <row r="22">
      <c r="A22" s="4" t="n"/>
      <c r="B22" s="21">
        <f>IF($A22="","",IFERROR(VLOOKUP($A22,'Pointage'!$C$2:$P$101,2,FALSE),""))</f>
        <v/>
      </c>
      <c r="C22" s="7">
        <f>IF($A22="","",SUMIF('Pointage'!$C$2:$C$101,$A22,'Pointage'!$L$2:$L$101))</f>
        <v/>
      </c>
      <c r="D22" s="7">
        <f>IF($A22="","",SUMIF('Pointage'!$C$2:$C$101,$A22,'Pointage'!$N$2:$N$101))</f>
        <v/>
      </c>
      <c r="E22" s="2">
        <f>IF($A22="","",COUNTIFS('Pointage'!$C$2:$C$101,$A22,'Pointage'!$F$2:$F$101,"Absence"))</f>
        <v/>
      </c>
      <c r="F22" s="9">
        <f>IF($A22="","",IFERROR(VLOOKUP($A22,'Pointage'!$C$2:$P$101,14,FALSE),0))</f>
        <v/>
      </c>
      <c r="G22" s="9">
        <f>IF($A22="","",SUMIF('Pointage'!$C$2:$C$101,$A22,'Pointage'!$Q$2:$Q$101))</f>
        <v/>
      </c>
      <c r="N22" s="4" t="n"/>
      <c r="O22" s="7">
        <f>IF($N22="","",SUMIF('Pointage'!$D$2:$D$101,$N22,'Pointage'!$L$2:$L$101))</f>
        <v/>
      </c>
    </row>
    <row r="23">
      <c r="A23" s="4" t="n"/>
      <c r="B23" s="22">
        <f>IF($A23="","",IFERROR(VLOOKUP($A23,'Pointage'!$C$2:$P$101,2,FALSE),""))</f>
        <v/>
      </c>
      <c r="C23" s="11">
        <f>IF($A23="","",SUMIF('Pointage'!$C$2:$C$101,$A23,'Pointage'!$L$2:$L$101))</f>
        <v/>
      </c>
      <c r="D23" s="11">
        <f>IF($A23="","",SUMIF('Pointage'!$C$2:$C$101,$A23,'Pointage'!$N$2:$N$101))</f>
        <v/>
      </c>
      <c r="E23" s="10">
        <f>IF($A23="","",COUNTIFS('Pointage'!$C$2:$C$101,$A23,'Pointage'!$F$2:$F$101,"Absence"))</f>
        <v/>
      </c>
      <c r="F23" s="12">
        <f>IF($A23="","",IFERROR(VLOOKUP($A23,'Pointage'!$C$2:$P$101,14,FALSE),0))</f>
        <v/>
      </c>
      <c r="G23" s="12">
        <f>IF($A23="","",SUMIF('Pointage'!$C$2:$C$101,$A23,'Pointage'!$Q$2:$Q$101))</f>
        <v/>
      </c>
      <c r="N23" s="4" t="n"/>
      <c r="O23" s="11">
        <f>IF($N23="","",SUMIF('Pointage'!$D$2:$D$101,$N23,'Pointage'!$L$2:$L$101))</f>
        <v/>
      </c>
    </row>
    <row r="24">
      <c r="A24" s="4" t="n"/>
      <c r="B24" s="21">
        <f>IF($A24="","",IFERROR(VLOOKUP($A24,'Pointage'!$C$2:$P$101,2,FALSE),""))</f>
        <v/>
      </c>
      <c r="C24" s="7">
        <f>IF($A24="","",SUMIF('Pointage'!$C$2:$C$101,$A24,'Pointage'!$L$2:$L$101))</f>
        <v/>
      </c>
      <c r="D24" s="7">
        <f>IF($A24="","",SUMIF('Pointage'!$C$2:$C$101,$A24,'Pointage'!$N$2:$N$101))</f>
        <v/>
      </c>
      <c r="E24" s="2">
        <f>IF($A24="","",COUNTIFS('Pointage'!$C$2:$C$101,$A24,'Pointage'!$F$2:$F$101,"Absence"))</f>
        <v/>
      </c>
      <c r="F24" s="9">
        <f>IF($A24="","",IFERROR(VLOOKUP($A24,'Pointage'!$C$2:$P$101,14,FALSE),0))</f>
        <v/>
      </c>
      <c r="G24" s="9">
        <f>IF($A24="","",SUMIF('Pointage'!$C$2:$C$101,$A24,'Pointage'!$Q$2:$Q$101))</f>
        <v/>
      </c>
      <c r="N24" s="4" t="n"/>
      <c r="O24" s="7">
        <f>IF($N24="","",SUMIF('Pointage'!$D$2:$D$101,$N24,'Pointage'!$L$2:$L$101))</f>
        <v/>
      </c>
    </row>
    <row r="25">
      <c r="A25" s="4" t="n"/>
      <c r="B25" s="22">
        <f>IF($A25="","",IFERROR(VLOOKUP($A25,'Pointage'!$C$2:$P$101,2,FALSE),""))</f>
        <v/>
      </c>
      <c r="C25" s="11">
        <f>IF($A25="","",SUMIF('Pointage'!$C$2:$C$101,$A25,'Pointage'!$L$2:$L$101))</f>
        <v/>
      </c>
      <c r="D25" s="11">
        <f>IF($A25="","",SUMIF('Pointage'!$C$2:$C$101,$A25,'Pointage'!$N$2:$N$101))</f>
        <v/>
      </c>
      <c r="E25" s="10">
        <f>IF($A25="","",COUNTIFS('Pointage'!$C$2:$C$101,$A25,'Pointage'!$F$2:$F$101,"Absence"))</f>
        <v/>
      </c>
      <c r="F25" s="12">
        <f>IF($A25="","",IFERROR(VLOOKUP($A25,'Pointage'!$C$2:$P$101,14,FALSE),0))</f>
        <v/>
      </c>
      <c r="G25" s="12">
        <f>IF($A25="","",SUMIF('Pointage'!$C$2:$C$101,$A25,'Pointage'!$Q$2:$Q$101))</f>
        <v/>
      </c>
      <c r="N25" s="4" t="n"/>
      <c r="O25" s="11">
        <f>IF($N25="","",SUMIF('Pointage'!$D$2:$D$101,$N25,'Pointage'!$L$2:$L$101))</f>
        <v/>
      </c>
    </row>
    <row r="26">
      <c r="A26" s="4" t="n"/>
      <c r="B26" s="21">
        <f>IF($A26="","",IFERROR(VLOOKUP($A26,'Pointage'!$C$2:$P$101,2,FALSE),""))</f>
        <v/>
      </c>
      <c r="C26" s="7">
        <f>IF($A26="","",SUMIF('Pointage'!$C$2:$C$101,$A26,'Pointage'!$L$2:$L$101))</f>
        <v/>
      </c>
      <c r="D26" s="7">
        <f>IF($A26="","",SUMIF('Pointage'!$C$2:$C$101,$A26,'Pointage'!$N$2:$N$101))</f>
        <v/>
      </c>
      <c r="E26" s="2">
        <f>IF($A26="","",COUNTIFS('Pointage'!$C$2:$C$101,$A26,'Pointage'!$F$2:$F$101,"Absence"))</f>
        <v/>
      </c>
      <c r="F26" s="9">
        <f>IF($A26="","",IFERROR(VLOOKUP($A26,'Pointage'!$C$2:$P$101,14,FALSE),0))</f>
        <v/>
      </c>
      <c r="G26" s="9">
        <f>IF($A26="","",SUMIF('Pointage'!$C$2:$C$101,$A26,'Pointage'!$Q$2:$Q$101))</f>
        <v/>
      </c>
      <c r="N26" s="4" t="n"/>
      <c r="O26" s="7">
        <f>IF($N26="","",SUMIF('Pointage'!$D$2:$D$101,$N26,'Pointage'!$L$2:$L$101))</f>
        <v/>
      </c>
    </row>
    <row r="27">
      <c r="A27" s="4" t="n"/>
      <c r="B27" s="22">
        <f>IF($A27="","",IFERROR(VLOOKUP($A27,'Pointage'!$C$2:$P$101,2,FALSE),""))</f>
        <v/>
      </c>
      <c r="C27" s="11">
        <f>IF($A27="","",SUMIF('Pointage'!$C$2:$C$101,$A27,'Pointage'!$L$2:$L$101))</f>
        <v/>
      </c>
      <c r="D27" s="11">
        <f>IF($A27="","",SUMIF('Pointage'!$C$2:$C$101,$A27,'Pointage'!$N$2:$N$101))</f>
        <v/>
      </c>
      <c r="E27" s="10">
        <f>IF($A27="","",COUNTIFS('Pointage'!$C$2:$C$101,$A27,'Pointage'!$F$2:$F$101,"Absence"))</f>
        <v/>
      </c>
      <c r="F27" s="12">
        <f>IF($A27="","",IFERROR(VLOOKUP($A27,'Pointage'!$C$2:$P$101,14,FALSE),0))</f>
        <v/>
      </c>
      <c r="G27" s="12">
        <f>IF($A27="","",SUMIF('Pointage'!$C$2:$C$101,$A27,'Pointage'!$Q$2:$Q$101))</f>
        <v/>
      </c>
      <c r="N27" s="4" t="n"/>
      <c r="O27" s="11">
        <f>IF($N27="","",SUMIF('Pointage'!$D$2:$D$101,$N27,'Pointage'!$L$2:$L$101))</f>
        <v/>
      </c>
    </row>
    <row r="28">
      <c r="A28" s="4" t="n"/>
      <c r="B28" s="21">
        <f>IF($A28="","",IFERROR(VLOOKUP($A28,'Pointage'!$C$2:$P$101,2,FALSE),""))</f>
        <v/>
      </c>
      <c r="C28" s="7">
        <f>IF($A28="","",SUMIF('Pointage'!$C$2:$C$101,$A28,'Pointage'!$L$2:$L$101))</f>
        <v/>
      </c>
      <c r="D28" s="7">
        <f>IF($A28="","",SUMIF('Pointage'!$C$2:$C$101,$A28,'Pointage'!$N$2:$N$101))</f>
        <v/>
      </c>
      <c r="E28" s="2">
        <f>IF($A28="","",COUNTIFS('Pointage'!$C$2:$C$101,$A28,'Pointage'!$F$2:$F$101,"Absence"))</f>
        <v/>
      </c>
      <c r="F28" s="9">
        <f>IF($A28="","",IFERROR(VLOOKUP($A28,'Pointage'!$C$2:$P$101,14,FALSE),0))</f>
        <v/>
      </c>
      <c r="G28" s="9">
        <f>IF($A28="","",SUMIF('Pointage'!$C$2:$C$101,$A28,'Pointage'!$Q$2:$Q$101))</f>
        <v/>
      </c>
      <c r="N28" s="4" t="n"/>
      <c r="O28" s="7">
        <f>IF($N28="","",SUMIF('Pointage'!$D$2:$D$101,$N28,'Pointage'!$L$2:$L$101))</f>
        <v/>
      </c>
    </row>
    <row r="29">
      <c r="A29" s="4" t="n"/>
      <c r="B29" s="22">
        <f>IF($A29="","",IFERROR(VLOOKUP($A29,'Pointage'!$C$2:$P$101,2,FALSE),""))</f>
        <v/>
      </c>
      <c r="C29" s="11">
        <f>IF($A29="","",SUMIF('Pointage'!$C$2:$C$101,$A29,'Pointage'!$L$2:$L$101))</f>
        <v/>
      </c>
      <c r="D29" s="11">
        <f>IF($A29="","",SUMIF('Pointage'!$C$2:$C$101,$A29,'Pointage'!$N$2:$N$101))</f>
        <v/>
      </c>
      <c r="E29" s="10">
        <f>IF($A29="","",COUNTIFS('Pointage'!$C$2:$C$101,$A29,'Pointage'!$F$2:$F$101,"Absence"))</f>
        <v/>
      </c>
      <c r="F29" s="12">
        <f>IF($A29="","",IFERROR(VLOOKUP($A29,'Pointage'!$C$2:$P$101,14,FALSE),0))</f>
        <v/>
      </c>
      <c r="G29" s="12">
        <f>IF($A29="","",SUMIF('Pointage'!$C$2:$C$101,$A29,'Pointage'!$Q$2:$Q$101))</f>
        <v/>
      </c>
      <c r="N29" s="4" t="n"/>
      <c r="O29" s="11">
        <f>IF($N29="","",SUMIF('Pointage'!$D$2:$D$101,$N29,'Pointage'!$L$2:$L$101))</f>
        <v/>
      </c>
    </row>
    <row r="30">
      <c r="A30" s="4" t="n"/>
      <c r="B30" s="21">
        <f>IF($A30="","",IFERROR(VLOOKUP($A30,'Pointage'!$C$2:$P$101,2,FALSE),""))</f>
        <v/>
      </c>
      <c r="C30" s="7">
        <f>IF($A30="","",SUMIF('Pointage'!$C$2:$C$101,$A30,'Pointage'!$L$2:$L$101))</f>
        <v/>
      </c>
      <c r="D30" s="7">
        <f>IF($A30="","",SUMIF('Pointage'!$C$2:$C$101,$A30,'Pointage'!$N$2:$N$101))</f>
        <v/>
      </c>
      <c r="E30" s="2">
        <f>IF($A30="","",COUNTIFS('Pointage'!$C$2:$C$101,$A30,'Pointage'!$F$2:$F$101,"Absence"))</f>
        <v/>
      </c>
      <c r="F30" s="9">
        <f>IF($A30="","",IFERROR(VLOOKUP($A30,'Pointage'!$C$2:$P$101,14,FALSE),0))</f>
        <v/>
      </c>
      <c r="G30" s="9">
        <f>IF($A30="","",SUMIF('Pointage'!$C$2:$C$101,$A30,'Pointage'!$Q$2:$Q$101))</f>
        <v/>
      </c>
      <c r="N30" s="4" t="n"/>
      <c r="O30" s="7">
        <f>IF($N30="","",SUMIF('Pointage'!$D$2:$D$101,$N30,'Pointage'!$L$2:$L$101))</f>
        <v/>
      </c>
    </row>
    <row r="31">
      <c r="A31" s="4" t="n"/>
      <c r="B31" s="22">
        <f>IF($A31="","",IFERROR(VLOOKUP($A31,'Pointage'!$C$2:$P$101,2,FALSE),""))</f>
        <v/>
      </c>
      <c r="C31" s="11">
        <f>IF($A31="","",SUMIF('Pointage'!$C$2:$C$101,$A31,'Pointage'!$L$2:$L$101))</f>
        <v/>
      </c>
      <c r="D31" s="11">
        <f>IF($A31="","",SUMIF('Pointage'!$C$2:$C$101,$A31,'Pointage'!$N$2:$N$101))</f>
        <v/>
      </c>
      <c r="E31" s="10">
        <f>IF($A31="","",COUNTIFS('Pointage'!$C$2:$C$101,$A31,'Pointage'!$F$2:$F$101,"Absence"))</f>
        <v/>
      </c>
      <c r="F31" s="12">
        <f>IF($A31="","",IFERROR(VLOOKUP($A31,'Pointage'!$C$2:$P$101,14,FALSE),0))</f>
        <v/>
      </c>
      <c r="G31" s="12">
        <f>IF($A31="","",SUMIF('Pointage'!$C$2:$C$101,$A31,'Pointage'!$Q$2:$Q$101))</f>
        <v/>
      </c>
      <c r="N31" s="4" t="n"/>
      <c r="O31" s="11">
        <f>IF($N31="","",SUMIF('Pointage'!$D$2:$D$101,$N31,'Pointage'!$L$2:$L$101))</f>
        <v/>
      </c>
    </row>
    <row r="32">
      <c r="A32" s="4" t="n"/>
      <c r="B32" s="21">
        <f>IF($A32="","",IFERROR(VLOOKUP($A32,'Pointage'!$C$2:$P$101,2,FALSE),""))</f>
        <v/>
      </c>
      <c r="C32" s="7">
        <f>IF($A32="","",SUMIF('Pointage'!$C$2:$C$101,$A32,'Pointage'!$L$2:$L$101))</f>
        <v/>
      </c>
      <c r="D32" s="7">
        <f>IF($A32="","",SUMIF('Pointage'!$C$2:$C$101,$A32,'Pointage'!$N$2:$N$101))</f>
        <v/>
      </c>
      <c r="E32" s="2">
        <f>IF($A32="","",COUNTIFS('Pointage'!$C$2:$C$101,$A32,'Pointage'!$F$2:$F$101,"Absence"))</f>
        <v/>
      </c>
      <c r="F32" s="9">
        <f>IF($A32="","",IFERROR(VLOOKUP($A32,'Pointage'!$C$2:$P$101,14,FALSE),0))</f>
        <v/>
      </c>
      <c r="G32" s="9">
        <f>IF($A32="","",SUMIF('Pointage'!$C$2:$C$101,$A32,'Pointage'!$Q$2:$Q$101))</f>
        <v/>
      </c>
      <c r="N32" s="4" t="n"/>
      <c r="O32" s="7">
        <f>IF($N32="","",SUMIF('Pointage'!$D$2:$D$101,$N32,'Pointage'!$L$2:$L$101))</f>
        <v/>
      </c>
    </row>
    <row r="33">
      <c r="A33" s="4" t="n"/>
      <c r="B33" s="22">
        <f>IF($A33="","",IFERROR(VLOOKUP($A33,'Pointage'!$C$2:$P$101,2,FALSE),""))</f>
        <v/>
      </c>
      <c r="C33" s="11">
        <f>IF($A33="","",SUMIF('Pointage'!$C$2:$C$101,$A33,'Pointage'!$L$2:$L$101))</f>
        <v/>
      </c>
      <c r="D33" s="11">
        <f>IF($A33="","",SUMIF('Pointage'!$C$2:$C$101,$A33,'Pointage'!$N$2:$N$101))</f>
        <v/>
      </c>
      <c r="E33" s="10">
        <f>IF($A33="","",COUNTIFS('Pointage'!$C$2:$C$101,$A33,'Pointage'!$F$2:$F$101,"Absence"))</f>
        <v/>
      </c>
      <c r="F33" s="12">
        <f>IF($A33="","",IFERROR(VLOOKUP($A33,'Pointage'!$C$2:$P$101,14,FALSE),0))</f>
        <v/>
      </c>
      <c r="G33" s="12">
        <f>IF($A33="","",SUMIF('Pointage'!$C$2:$C$101,$A33,'Pointage'!$Q$2:$Q$101))</f>
        <v/>
      </c>
      <c r="N33" s="4" t="n"/>
      <c r="O33" s="11">
        <f>IF($N33="","",SUMIF('Pointage'!$D$2:$D$101,$N33,'Pointage'!$L$2:$L$101))</f>
        <v/>
      </c>
    </row>
    <row r="34">
      <c r="A34" s="4" t="n"/>
      <c r="B34" s="21">
        <f>IF($A34="","",IFERROR(VLOOKUP($A34,'Pointage'!$C$2:$P$101,2,FALSE),""))</f>
        <v/>
      </c>
      <c r="C34" s="7">
        <f>IF($A34="","",SUMIF('Pointage'!$C$2:$C$101,$A34,'Pointage'!$L$2:$L$101))</f>
        <v/>
      </c>
      <c r="D34" s="7">
        <f>IF($A34="","",SUMIF('Pointage'!$C$2:$C$101,$A34,'Pointage'!$N$2:$N$101))</f>
        <v/>
      </c>
      <c r="E34" s="2">
        <f>IF($A34="","",COUNTIFS('Pointage'!$C$2:$C$101,$A34,'Pointage'!$F$2:$F$101,"Absence"))</f>
        <v/>
      </c>
      <c r="F34" s="9">
        <f>IF($A34="","",IFERROR(VLOOKUP($A34,'Pointage'!$C$2:$P$101,14,FALSE),0))</f>
        <v/>
      </c>
      <c r="G34" s="9">
        <f>IF($A34="","",SUMIF('Pointage'!$C$2:$C$101,$A34,'Pointage'!$Q$2:$Q$101))</f>
        <v/>
      </c>
      <c r="N34" s="4" t="n"/>
      <c r="O34" s="7">
        <f>IF($N34="","",SUMIF('Pointage'!$D$2:$D$101,$N34,'Pointage'!$L$2:$L$101))</f>
        <v/>
      </c>
    </row>
    <row r="35">
      <c r="A35" s="4" t="n"/>
      <c r="B35" s="22">
        <f>IF($A35="","",IFERROR(VLOOKUP($A35,'Pointage'!$C$2:$P$101,2,FALSE),""))</f>
        <v/>
      </c>
      <c r="C35" s="11">
        <f>IF($A35="","",SUMIF('Pointage'!$C$2:$C$101,$A35,'Pointage'!$L$2:$L$101))</f>
        <v/>
      </c>
      <c r="D35" s="11">
        <f>IF($A35="","",SUMIF('Pointage'!$C$2:$C$101,$A35,'Pointage'!$N$2:$N$101))</f>
        <v/>
      </c>
      <c r="E35" s="10">
        <f>IF($A35="","",COUNTIFS('Pointage'!$C$2:$C$101,$A35,'Pointage'!$F$2:$F$101,"Absence"))</f>
        <v/>
      </c>
      <c r="F35" s="12">
        <f>IF($A35="","",IFERROR(VLOOKUP($A35,'Pointage'!$C$2:$P$101,14,FALSE),0))</f>
        <v/>
      </c>
      <c r="G35" s="12">
        <f>IF($A35="","",SUMIF('Pointage'!$C$2:$C$101,$A35,'Pointage'!$Q$2:$Q$101))</f>
        <v/>
      </c>
      <c r="N35" s="4" t="n"/>
      <c r="O35" s="11">
        <f>IF($N35="","",SUMIF('Pointage'!$D$2:$D$101,$N35,'Pointage'!$L$2:$L$101))</f>
        <v/>
      </c>
    </row>
    <row r="36">
      <c r="A36" s="4" t="n"/>
      <c r="B36" s="21">
        <f>IF($A36="","",IFERROR(VLOOKUP($A36,'Pointage'!$C$2:$P$101,2,FALSE),""))</f>
        <v/>
      </c>
      <c r="C36" s="7">
        <f>IF($A36="","",SUMIF('Pointage'!$C$2:$C$101,$A36,'Pointage'!$L$2:$L$101))</f>
        <v/>
      </c>
      <c r="D36" s="7">
        <f>IF($A36="","",SUMIF('Pointage'!$C$2:$C$101,$A36,'Pointage'!$N$2:$N$101))</f>
        <v/>
      </c>
      <c r="E36" s="2">
        <f>IF($A36="","",COUNTIFS('Pointage'!$C$2:$C$101,$A36,'Pointage'!$F$2:$F$101,"Absence"))</f>
        <v/>
      </c>
      <c r="F36" s="9">
        <f>IF($A36="","",IFERROR(VLOOKUP($A36,'Pointage'!$C$2:$P$101,14,FALSE),0))</f>
        <v/>
      </c>
      <c r="G36" s="9">
        <f>IF($A36="","",SUMIF('Pointage'!$C$2:$C$101,$A36,'Pointage'!$Q$2:$Q$101))</f>
        <v/>
      </c>
      <c r="N36" s="4" t="n"/>
      <c r="O36" s="7">
        <f>IF($N36="","",SUMIF('Pointage'!$D$2:$D$101,$N36,'Pointage'!$L$2:$L$101))</f>
        <v/>
      </c>
    </row>
    <row r="37">
      <c r="A37" s="4" t="n"/>
      <c r="B37" s="22">
        <f>IF($A37="","",IFERROR(VLOOKUP($A37,'Pointage'!$C$2:$P$101,2,FALSE),""))</f>
        <v/>
      </c>
      <c r="C37" s="11">
        <f>IF($A37="","",SUMIF('Pointage'!$C$2:$C$101,$A37,'Pointage'!$L$2:$L$101))</f>
        <v/>
      </c>
      <c r="D37" s="11">
        <f>IF($A37="","",SUMIF('Pointage'!$C$2:$C$101,$A37,'Pointage'!$N$2:$N$101))</f>
        <v/>
      </c>
      <c r="E37" s="10">
        <f>IF($A37="","",COUNTIFS('Pointage'!$C$2:$C$101,$A37,'Pointage'!$F$2:$F$101,"Absence"))</f>
        <v/>
      </c>
      <c r="F37" s="12">
        <f>IF($A37="","",IFERROR(VLOOKUP($A37,'Pointage'!$C$2:$P$101,14,FALSE),0))</f>
        <v/>
      </c>
      <c r="G37" s="12">
        <f>IF($A37="","",SUMIF('Pointage'!$C$2:$C$101,$A37,'Pointage'!$Q$2:$Q$101))</f>
        <v/>
      </c>
      <c r="N37" s="4" t="n"/>
      <c r="O37" s="11">
        <f>IF($N37="","",SUMIF('Pointage'!$D$2:$D$101,$N37,'Pointage'!$L$2:$L$101))</f>
        <v/>
      </c>
    </row>
    <row r="38">
      <c r="A38" s="4" t="n"/>
      <c r="B38" s="21">
        <f>IF($A38="","",IFERROR(VLOOKUP($A38,'Pointage'!$C$2:$P$101,2,FALSE),""))</f>
        <v/>
      </c>
      <c r="C38" s="7">
        <f>IF($A38="","",SUMIF('Pointage'!$C$2:$C$101,$A38,'Pointage'!$L$2:$L$101))</f>
        <v/>
      </c>
      <c r="D38" s="7">
        <f>IF($A38="","",SUMIF('Pointage'!$C$2:$C$101,$A38,'Pointage'!$N$2:$N$101))</f>
        <v/>
      </c>
      <c r="E38" s="2">
        <f>IF($A38="","",COUNTIFS('Pointage'!$C$2:$C$101,$A38,'Pointage'!$F$2:$F$101,"Absence"))</f>
        <v/>
      </c>
      <c r="F38" s="9">
        <f>IF($A38="","",IFERROR(VLOOKUP($A38,'Pointage'!$C$2:$P$101,14,FALSE),0))</f>
        <v/>
      </c>
      <c r="G38" s="9">
        <f>IF($A38="","",SUMIF('Pointage'!$C$2:$C$101,$A38,'Pointage'!$Q$2:$Q$101))</f>
        <v/>
      </c>
      <c r="N38" s="4" t="n"/>
      <c r="O38" s="7">
        <f>IF($N38="","",SUMIF('Pointage'!$D$2:$D$101,$N38,'Pointage'!$L$2:$L$101))</f>
        <v/>
      </c>
    </row>
    <row r="39">
      <c r="A39" s="4" t="n"/>
      <c r="B39" s="22">
        <f>IF($A39="","",IFERROR(VLOOKUP($A39,'Pointage'!$C$2:$P$101,2,FALSE),""))</f>
        <v/>
      </c>
      <c r="C39" s="11">
        <f>IF($A39="","",SUMIF('Pointage'!$C$2:$C$101,$A39,'Pointage'!$L$2:$L$101))</f>
        <v/>
      </c>
      <c r="D39" s="11">
        <f>IF($A39="","",SUMIF('Pointage'!$C$2:$C$101,$A39,'Pointage'!$N$2:$N$101))</f>
        <v/>
      </c>
      <c r="E39" s="10">
        <f>IF($A39="","",COUNTIFS('Pointage'!$C$2:$C$101,$A39,'Pointage'!$F$2:$F$101,"Absence"))</f>
        <v/>
      </c>
      <c r="F39" s="12">
        <f>IF($A39="","",IFERROR(VLOOKUP($A39,'Pointage'!$C$2:$P$101,14,FALSE),0))</f>
        <v/>
      </c>
      <c r="G39" s="12">
        <f>IF($A39="","",SUMIF('Pointage'!$C$2:$C$101,$A39,'Pointage'!$Q$2:$Q$101))</f>
        <v/>
      </c>
      <c r="N39" s="4" t="n"/>
      <c r="O39" s="11">
        <f>IF($N39="","",SUMIF('Pointage'!$D$2:$D$101,$N39,'Pointage'!$L$2:$L$101))</f>
        <v/>
      </c>
    </row>
    <row r="40">
      <c r="A40" s="4" t="n"/>
      <c r="B40" s="21">
        <f>IF($A40="","",IFERROR(VLOOKUP($A40,'Pointage'!$C$2:$P$101,2,FALSE),""))</f>
        <v/>
      </c>
      <c r="C40" s="7">
        <f>IF($A40="","",SUMIF('Pointage'!$C$2:$C$101,$A40,'Pointage'!$L$2:$L$101))</f>
        <v/>
      </c>
      <c r="D40" s="7">
        <f>IF($A40="","",SUMIF('Pointage'!$C$2:$C$101,$A40,'Pointage'!$N$2:$N$101))</f>
        <v/>
      </c>
      <c r="E40" s="2">
        <f>IF($A40="","",COUNTIFS('Pointage'!$C$2:$C$101,$A40,'Pointage'!$F$2:$F$101,"Absence"))</f>
        <v/>
      </c>
      <c r="F40" s="9">
        <f>IF($A40="","",IFERROR(VLOOKUP($A40,'Pointage'!$C$2:$P$101,14,FALSE),0))</f>
        <v/>
      </c>
      <c r="G40" s="9">
        <f>IF($A40="","",SUMIF('Pointage'!$C$2:$C$101,$A40,'Pointage'!$Q$2:$Q$101))</f>
        <v/>
      </c>
      <c r="N40" s="4" t="n"/>
      <c r="O40" s="7">
        <f>IF($N40="","",SUMIF('Pointage'!$D$2:$D$101,$N40,'Pointage'!$L$2:$L$101))</f>
        <v/>
      </c>
    </row>
    <row r="41">
      <c r="A41" s="4" t="n"/>
      <c r="B41" s="22">
        <f>IF($A41="","",IFERROR(VLOOKUP($A41,'Pointage'!$C$2:$P$101,2,FALSE),""))</f>
        <v/>
      </c>
      <c r="C41" s="11">
        <f>IF($A41="","",SUMIF('Pointage'!$C$2:$C$101,$A41,'Pointage'!$L$2:$L$101))</f>
        <v/>
      </c>
      <c r="D41" s="11">
        <f>IF($A41="","",SUMIF('Pointage'!$C$2:$C$101,$A41,'Pointage'!$N$2:$N$101))</f>
        <v/>
      </c>
      <c r="E41" s="10">
        <f>IF($A41="","",COUNTIFS('Pointage'!$C$2:$C$101,$A41,'Pointage'!$F$2:$F$101,"Absence"))</f>
        <v/>
      </c>
      <c r="F41" s="12">
        <f>IF($A41="","",IFERROR(VLOOKUP($A41,'Pointage'!$C$2:$P$101,14,FALSE),0))</f>
        <v/>
      </c>
      <c r="G41" s="12">
        <f>IF($A41="","",SUMIF('Pointage'!$C$2:$C$101,$A41,'Pointage'!$Q$2:$Q$101))</f>
        <v/>
      </c>
      <c r="N41" s="4" t="n"/>
      <c r="O41" s="11">
        <f>IF($N41="","",SUMIF('Pointage'!$D$2:$D$101,$N41,'Pointage'!$L$2:$L$101))</f>
        <v/>
      </c>
    </row>
    <row r="42">
      <c r="A42" s="4" t="n"/>
      <c r="B42" s="21">
        <f>IF($A42="","",IFERROR(VLOOKUP($A42,'Pointage'!$C$2:$P$101,2,FALSE),""))</f>
        <v/>
      </c>
      <c r="C42" s="7">
        <f>IF($A42="","",SUMIF('Pointage'!$C$2:$C$101,$A42,'Pointage'!$L$2:$L$101))</f>
        <v/>
      </c>
      <c r="D42" s="7">
        <f>IF($A42="","",SUMIF('Pointage'!$C$2:$C$101,$A42,'Pointage'!$N$2:$N$101))</f>
        <v/>
      </c>
      <c r="E42" s="2">
        <f>IF($A42="","",COUNTIFS('Pointage'!$C$2:$C$101,$A42,'Pointage'!$F$2:$F$101,"Absence"))</f>
        <v/>
      </c>
      <c r="F42" s="9">
        <f>IF($A42="","",IFERROR(VLOOKUP($A42,'Pointage'!$C$2:$P$101,14,FALSE),0))</f>
        <v/>
      </c>
      <c r="G42" s="9">
        <f>IF($A42="","",SUMIF('Pointage'!$C$2:$C$101,$A42,'Pointage'!$Q$2:$Q$101))</f>
        <v/>
      </c>
      <c r="N42" s="4" t="n"/>
      <c r="O42" s="7">
        <f>IF($N42="","",SUMIF('Pointage'!$D$2:$D$101,$N42,'Pointage'!$L$2:$L$101))</f>
        <v/>
      </c>
    </row>
    <row r="43">
      <c r="A43" s="4" t="n"/>
      <c r="B43" s="22">
        <f>IF($A43="","",IFERROR(VLOOKUP($A43,'Pointage'!$C$2:$P$101,2,FALSE),""))</f>
        <v/>
      </c>
      <c r="C43" s="11">
        <f>IF($A43="","",SUMIF('Pointage'!$C$2:$C$101,$A43,'Pointage'!$L$2:$L$101))</f>
        <v/>
      </c>
      <c r="D43" s="11">
        <f>IF($A43="","",SUMIF('Pointage'!$C$2:$C$101,$A43,'Pointage'!$N$2:$N$101))</f>
        <v/>
      </c>
      <c r="E43" s="10">
        <f>IF($A43="","",COUNTIFS('Pointage'!$C$2:$C$101,$A43,'Pointage'!$F$2:$F$101,"Absence"))</f>
        <v/>
      </c>
      <c r="F43" s="12">
        <f>IF($A43="","",IFERROR(VLOOKUP($A43,'Pointage'!$C$2:$P$101,14,FALSE),0))</f>
        <v/>
      </c>
      <c r="G43" s="12">
        <f>IF($A43="","",SUMIF('Pointage'!$C$2:$C$101,$A43,'Pointage'!$Q$2:$Q$101))</f>
        <v/>
      </c>
      <c r="N43" s="4" t="n"/>
      <c r="O43" s="11">
        <f>IF($N43="","",SUMIF('Pointage'!$D$2:$D$101,$N43,'Pointage'!$L$2:$L$101))</f>
        <v/>
      </c>
    </row>
    <row r="44">
      <c r="A44" s="4" t="n"/>
      <c r="B44" s="21">
        <f>IF($A44="","",IFERROR(VLOOKUP($A44,'Pointage'!$C$2:$P$101,2,FALSE),""))</f>
        <v/>
      </c>
      <c r="C44" s="7">
        <f>IF($A44="","",SUMIF('Pointage'!$C$2:$C$101,$A44,'Pointage'!$L$2:$L$101))</f>
        <v/>
      </c>
      <c r="D44" s="7">
        <f>IF($A44="","",SUMIF('Pointage'!$C$2:$C$101,$A44,'Pointage'!$N$2:$N$101))</f>
        <v/>
      </c>
      <c r="E44" s="2">
        <f>IF($A44="","",COUNTIFS('Pointage'!$C$2:$C$101,$A44,'Pointage'!$F$2:$F$101,"Absence"))</f>
        <v/>
      </c>
      <c r="F44" s="9">
        <f>IF($A44="","",IFERROR(VLOOKUP($A44,'Pointage'!$C$2:$P$101,14,FALSE),0))</f>
        <v/>
      </c>
      <c r="G44" s="9">
        <f>IF($A44="","",SUMIF('Pointage'!$C$2:$C$101,$A44,'Pointage'!$Q$2:$Q$101))</f>
        <v/>
      </c>
      <c r="N44" s="4" t="n"/>
      <c r="O44" s="7">
        <f>IF($N44="","",SUMIF('Pointage'!$D$2:$D$101,$N44,'Pointage'!$L$2:$L$101))</f>
        <v/>
      </c>
    </row>
    <row r="45">
      <c r="A45" s="4" t="n"/>
      <c r="B45" s="22">
        <f>IF($A45="","",IFERROR(VLOOKUP($A45,'Pointage'!$C$2:$P$101,2,FALSE),""))</f>
        <v/>
      </c>
      <c r="C45" s="11">
        <f>IF($A45="","",SUMIF('Pointage'!$C$2:$C$101,$A45,'Pointage'!$L$2:$L$101))</f>
        <v/>
      </c>
      <c r="D45" s="11">
        <f>IF($A45="","",SUMIF('Pointage'!$C$2:$C$101,$A45,'Pointage'!$N$2:$N$101))</f>
        <v/>
      </c>
      <c r="E45" s="10">
        <f>IF($A45="","",COUNTIFS('Pointage'!$C$2:$C$101,$A45,'Pointage'!$F$2:$F$101,"Absence"))</f>
        <v/>
      </c>
      <c r="F45" s="12">
        <f>IF($A45="","",IFERROR(VLOOKUP($A45,'Pointage'!$C$2:$P$101,14,FALSE),0))</f>
        <v/>
      </c>
      <c r="G45" s="12">
        <f>IF($A45="","",SUMIF('Pointage'!$C$2:$C$101,$A45,'Pointage'!$Q$2:$Q$101))</f>
        <v/>
      </c>
      <c r="N45" s="4" t="n"/>
      <c r="O45" s="11">
        <f>IF($N45="","",SUMIF('Pointage'!$D$2:$D$101,$N45,'Pointage'!$L$2:$L$101))</f>
        <v/>
      </c>
    </row>
    <row r="46">
      <c r="A46" s="4" t="n"/>
      <c r="B46" s="21">
        <f>IF($A46="","",IFERROR(VLOOKUP($A46,'Pointage'!$C$2:$P$101,2,FALSE),""))</f>
        <v/>
      </c>
      <c r="C46" s="7">
        <f>IF($A46="","",SUMIF('Pointage'!$C$2:$C$101,$A46,'Pointage'!$L$2:$L$101))</f>
        <v/>
      </c>
      <c r="D46" s="7">
        <f>IF($A46="","",SUMIF('Pointage'!$C$2:$C$101,$A46,'Pointage'!$N$2:$N$101))</f>
        <v/>
      </c>
      <c r="E46" s="2">
        <f>IF($A46="","",COUNTIFS('Pointage'!$C$2:$C$101,$A46,'Pointage'!$F$2:$F$101,"Absence"))</f>
        <v/>
      </c>
      <c r="F46" s="9">
        <f>IF($A46="","",IFERROR(VLOOKUP($A46,'Pointage'!$C$2:$P$101,14,FALSE),0))</f>
        <v/>
      </c>
      <c r="G46" s="9">
        <f>IF($A46="","",SUMIF('Pointage'!$C$2:$C$101,$A46,'Pointage'!$Q$2:$Q$101))</f>
        <v/>
      </c>
      <c r="N46" s="4" t="n"/>
      <c r="O46" s="7">
        <f>IF($N46="","",SUMIF('Pointage'!$D$2:$D$101,$N46,'Pointage'!$L$2:$L$101))</f>
        <v/>
      </c>
    </row>
    <row r="47">
      <c r="A47" s="4" t="n"/>
      <c r="B47" s="22">
        <f>IF($A47="","",IFERROR(VLOOKUP($A47,'Pointage'!$C$2:$P$101,2,FALSE),""))</f>
        <v/>
      </c>
      <c r="C47" s="11">
        <f>IF($A47="","",SUMIF('Pointage'!$C$2:$C$101,$A47,'Pointage'!$L$2:$L$101))</f>
        <v/>
      </c>
      <c r="D47" s="11">
        <f>IF($A47="","",SUMIF('Pointage'!$C$2:$C$101,$A47,'Pointage'!$N$2:$N$101))</f>
        <v/>
      </c>
      <c r="E47" s="10">
        <f>IF($A47="","",COUNTIFS('Pointage'!$C$2:$C$101,$A47,'Pointage'!$F$2:$F$101,"Absence"))</f>
        <v/>
      </c>
      <c r="F47" s="12">
        <f>IF($A47="","",IFERROR(VLOOKUP($A47,'Pointage'!$C$2:$P$101,14,FALSE),0))</f>
        <v/>
      </c>
      <c r="G47" s="12">
        <f>IF($A47="","",SUMIF('Pointage'!$C$2:$C$101,$A47,'Pointage'!$Q$2:$Q$101))</f>
        <v/>
      </c>
      <c r="N47" s="4" t="n"/>
      <c r="O47" s="11">
        <f>IF($N47="","",SUMIF('Pointage'!$D$2:$D$101,$N47,'Pointage'!$L$2:$L$101))</f>
        <v/>
      </c>
    </row>
    <row r="48">
      <c r="A48" s="4" t="n"/>
      <c r="B48" s="21">
        <f>IF($A48="","",IFERROR(VLOOKUP($A48,'Pointage'!$C$2:$P$101,2,FALSE),""))</f>
        <v/>
      </c>
      <c r="C48" s="7">
        <f>IF($A48="","",SUMIF('Pointage'!$C$2:$C$101,$A48,'Pointage'!$L$2:$L$101))</f>
        <v/>
      </c>
      <c r="D48" s="7">
        <f>IF($A48="","",SUMIF('Pointage'!$C$2:$C$101,$A48,'Pointage'!$N$2:$N$101))</f>
        <v/>
      </c>
      <c r="E48" s="2">
        <f>IF($A48="","",COUNTIFS('Pointage'!$C$2:$C$101,$A48,'Pointage'!$F$2:$F$101,"Absence"))</f>
        <v/>
      </c>
      <c r="F48" s="9">
        <f>IF($A48="","",IFERROR(VLOOKUP($A48,'Pointage'!$C$2:$P$101,14,FALSE),0))</f>
        <v/>
      </c>
      <c r="G48" s="9">
        <f>IF($A48="","",SUMIF('Pointage'!$C$2:$C$101,$A48,'Pointage'!$Q$2:$Q$101))</f>
        <v/>
      </c>
      <c r="N48" s="4" t="n"/>
      <c r="O48" s="7">
        <f>IF($N48="","",SUMIF('Pointage'!$D$2:$D$101,$N48,'Pointage'!$L$2:$L$101))</f>
        <v/>
      </c>
    </row>
    <row r="49">
      <c r="A49" s="4" t="n"/>
      <c r="B49" s="22">
        <f>IF($A49="","",IFERROR(VLOOKUP($A49,'Pointage'!$C$2:$P$101,2,FALSE),""))</f>
        <v/>
      </c>
      <c r="C49" s="11">
        <f>IF($A49="","",SUMIF('Pointage'!$C$2:$C$101,$A49,'Pointage'!$L$2:$L$101))</f>
        <v/>
      </c>
      <c r="D49" s="11">
        <f>IF($A49="","",SUMIF('Pointage'!$C$2:$C$101,$A49,'Pointage'!$N$2:$N$101))</f>
        <v/>
      </c>
      <c r="E49" s="10">
        <f>IF($A49="","",COUNTIFS('Pointage'!$C$2:$C$101,$A49,'Pointage'!$F$2:$F$101,"Absence"))</f>
        <v/>
      </c>
      <c r="F49" s="12">
        <f>IF($A49="","",IFERROR(VLOOKUP($A49,'Pointage'!$C$2:$P$101,14,FALSE),0))</f>
        <v/>
      </c>
      <c r="G49" s="12">
        <f>IF($A49="","",SUMIF('Pointage'!$C$2:$C$101,$A49,'Pointage'!$Q$2:$Q$101))</f>
        <v/>
      </c>
      <c r="N49" s="4" t="n"/>
      <c r="O49" s="11">
        <f>IF($N49="","",SUMIF('Pointage'!$D$2:$D$101,$N49,'Pointage'!$L$2:$L$101))</f>
        <v/>
      </c>
    </row>
    <row r="50">
      <c r="A50" s="4" t="n"/>
      <c r="B50" s="21">
        <f>IF($A50="","",IFERROR(VLOOKUP($A50,'Pointage'!$C$2:$P$101,2,FALSE),""))</f>
        <v/>
      </c>
      <c r="C50" s="7">
        <f>IF($A50="","",SUMIF('Pointage'!$C$2:$C$101,$A50,'Pointage'!$L$2:$L$101))</f>
        <v/>
      </c>
      <c r="D50" s="7">
        <f>IF($A50="","",SUMIF('Pointage'!$C$2:$C$101,$A50,'Pointage'!$N$2:$N$101))</f>
        <v/>
      </c>
      <c r="E50" s="2">
        <f>IF($A50="","",COUNTIFS('Pointage'!$C$2:$C$101,$A50,'Pointage'!$F$2:$F$101,"Absence"))</f>
        <v/>
      </c>
      <c r="F50" s="9">
        <f>IF($A50="","",IFERROR(VLOOKUP($A50,'Pointage'!$C$2:$P$101,14,FALSE),0))</f>
        <v/>
      </c>
      <c r="G50" s="9">
        <f>IF($A50="","",SUMIF('Pointage'!$C$2:$C$101,$A50,'Pointage'!$Q$2:$Q$101))</f>
        <v/>
      </c>
      <c r="N50" s="4" t="n"/>
      <c r="O50" s="7">
        <f>IF($N50="","",SUMIF('Pointage'!$D$2:$D$101,$N50,'Pointage'!$L$2:$L$101))</f>
        <v/>
      </c>
    </row>
    <row r="51">
      <c r="A51" s="4" t="n"/>
      <c r="B51" s="22">
        <f>IF($A51="","",IFERROR(VLOOKUP($A51,'Pointage'!$C$2:$P$101,2,FALSE),""))</f>
        <v/>
      </c>
      <c r="C51" s="11">
        <f>IF($A51="","",SUMIF('Pointage'!$C$2:$C$101,$A51,'Pointage'!$L$2:$L$101))</f>
        <v/>
      </c>
      <c r="D51" s="11">
        <f>IF($A51="","",SUMIF('Pointage'!$C$2:$C$101,$A51,'Pointage'!$N$2:$N$101))</f>
        <v/>
      </c>
      <c r="E51" s="10">
        <f>IF($A51="","",COUNTIFS('Pointage'!$C$2:$C$101,$A51,'Pointage'!$F$2:$F$101,"Absence"))</f>
        <v/>
      </c>
      <c r="F51" s="12">
        <f>IF($A51="","",IFERROR(VLOOKUP($A51,'Pointage'!$C$2:$P$101,14,FALSE),0))</f>
        <v/>
      </c>
      <c r="G51" s="12">
        <f>IF($A51="","",SUMIF('Pointage'!$C$2:$C$101,$A51,'Pointage'!$Q$2:$Q$101))</f>
        <v/>
      </c>
      <c r="N51" s="4" t="n"/>
      <c r="O51" s="11">
        <f>IF($N51="","",SUMIF('Pointage'!$D$2:$D$101,$N51,'Pointage'!$L$2:$L$101))</f>
        <v/>
      </c>
    </row>
    <row r="52">
      <c r="A52" s="4" t="n"/>
      <c r="B52" s="21">
        <f>IF($A52="","",IFERROR(VLOOKUP($A52,'Pointage'!$C$2:$P$101,2,FALSE),""))</f>
        <v/>
      </c>
      <c r="C52" s="7">
        <f>IF($A52="","",SUMIF('Pointage'!$C$2:$C$101,$A52,'Pointage'!$L$2:$L$101))</f>
        <v/>
      </c>
      <c r="D52" s="7">
        <f>IF($A52="","",SUMIF('Pointage'!$C$2:$C$101,$A52,'Pointage'!$N$2:$N$101))</f>
        <v/>
      </c>
      <c r="E52" s="2">
        <f>IF($A52="","",COUNTIFS('Pointage'!$C$2:$C$101,$A52,'Pointage'!$F$2:$F$101,"Absence"))</f>
        <v/>
      </c>
      <c r="F52" s="9">
        <f>IF($A52="","",IFERROR(VLOOKUP($A52,'Pointage'!$C$2:$P$101,14,FALSE),0))</f>
        <v/>
      </c>
      <c r="G52" s="9">
        <f>IF($A52="","",SUMIF('Pointage'!$C$2:$C$101,$A52,'Pointage'!$Q$2:$Q$101))</f>
        <v/>
      </c>
      <c r="N52" s="4" t="n"/>
      <c r="O52" s="7">
        <f>IF($N52="","",SUMIF('Pointage'!$D$2:$D$101,$N52,'Pointage'!$L$2:$L$101))</f>
        <v/>
      </c>
    </row>
    <row r="53">
      <c r="A53" s="4" t="n"/>
      <c r="B53" s="22">
        <f>IF($A53="","",IFERROR(VLOOKUP($A53,'Pointage'!$C$2:$P$101,2,FALSE),""))</f>
        <v/>
      </c>
      <c r="C53" s="11">
        <f>IF($A53="","",SUMIF('Pointage'!$C$2:$C$101,$A53,'Pointage'!$L$2:$L$101))</f>
        <v/>
      </c>
      <c r="D53" s="11">
        <f>IF($A53="","",SUMIF('Pointage'!$C$2:$C$101,$A53,'Pointage'!$N$2:$N$101))</f>
        <v/>
      </c>
      <c r="E53" s="10">
        <f>IF($A53="","",COUNTIFS('Pointage'!$C$2:$C$101,$A53,'Pointage'!$F$2:$F$101,"Absence"))</f>
        <v/>
      </c>
      <c r="F53" s="12">
        <f>IF($A53="","",IFERROR(VLOOKUP($A53,'Pointage'!$C$2:$P$101,14,FALSE),0))</f>
        <v/>
      </c>
      <c r="G53" s="12">
        <f>IF($A53="","",SUMIF('Pointage'!$C$2:$C$101,$A53,'Pointage'!$Q$2:$Q$101))</f>
        <v/>
      </c>
      <c r="N53" s="4" t="n"/>
      <c r="O53" s="11">
        <f>IF($N53="","",SUMIF('Pointage'!$D$2:$D$101,$N53,'Pointage'!$L$2:$L$101))</f>
        <v/>
      </c>
    </row>
    <row r="54">
      <c r="A54" s="4" t="n"/>
      <c r="B54" s="21">
        <f>IF($A54="","",IFERROR(VLOOKUP($A54,'Pointage'!$C$2:$P$101,2,FALSE),""))</f>
        <v/>
      </c>
      <c r="C54" s="7">
        <f>IF($A54="","",SUMIF('Pointage'!$C$2:$C$101,$A54,'Pointage'!$L$2:$L$101))</f>
        <v/>
      </c>
      <c r="D54" s="7">
        <f>IF($A54="","",SUMIF('Pointage'!$C$2:$C$101,$A54,'Pointage'!$N$2:$N$101))</f>
        <v/>
      </c>
      <c r="E54" s="2">
        <f>IF($A54="","",COUNTIFS('Pointage'!$C$2:$C$101,$A54,'Pointage'!$F$2:$F$101,"Absence"))</f>
        <v/>
      </c>
      <c r="F54" s="9">
        <f>IF($A54="","",IFERROR(VLOOKUP($A54,'Pointage'!$C$2:$P$101,14,FALSE),0))</f>
        <v/>
      </c>
      <c r="G54" s="9">
        <f>IF($A54="","",SUMIF('Pointage'!$C$2:$C$101,$A54,'Pointage'!$Q$2:$Q$101))</f>
        <v/>
      </c>
      <c r="N54" s="4" t="n"/>
      <c r="O54" s="7">
        <f>IF($N54="","",SUMIF('Pointage'!$D$2:$D$101,$N54,'Pointage'!$L$2:$L$101))</f>
        <v/>
      </c>
    </row>
    <row r="55">
      <c r="A55" s="4" t="n"/>
      <c r="B55" s="22">
        <f>IF($A55="","",IFERROR(VLOOKUP($A55,'Pointage'!$C$2:$P$101,2,FALSE),""))</f>
        <v/>
      </c>
      <c r="C55" s="11">
        <f>IF($A55="","",SUMIF('Pointage'!$C$2:$C$101,$A55,'Pointage'!$L$2:$L$101))</f>
        <v/>
      </c>
      <c r="D55" s="11">
        <f>IF($A55="","",SUMIF('Pointage'!$C$2:$C$101,$A55,'Pointage'!$N$2:$N$101))</f>
        <v/>
      </c>
      <c r="E55" s="10">
        <f>IF($A55="","",COUNTIFS('Pointage'!$C$2:$C$101,$A55,'Pointage'!$F$2:$F$101,"Absence"))</f>
        <v/>
      </c>
      <c r="F55" s="12">
        <f>IF($A55="","",IFERROR(VLOOKUP($A55,'Pointage'!$C$2:$P$101,14,FALSE),0))</f>
        <v/>
      </c>
      <c r="G55" s="12">
        <f>IF($A55="","",SUMIF('Pointage'!$C$2:$C$101,$A55,'Pointage'!$Q$2:$Q$101))</f>
        <v/>
      </c>
      <c r="N55" s="4" t="n"/>
      <c r="O55" s="11">
        <f>IF($N55="","",SUMIF('Pointage'!$D$2:$D$101,$N55,'Pointage'!$L$2:$L$101))</f>
        <v/>
      </c>
    </row>
    <row r="56">
      <c r="A56" s="4" t="n"/>
      <c r="B56" s="21">
        <f>IF($A56="","",IFERROR(VLOOKUP($A56,'Pointage'!$C$2:$P$101,2,FALSE),""))</f>
        <v/>
      </c>
      <c r="C56" s="7">
        <f>IF($A56="","",SUMIF('Pointage'!$C$2:$C$101,$A56,'Pointage'!$L$2:$L$101))</f>
        <v/>
      </c>
      <c r="D56" s="7">
        <f>IF($A56="","",SUMIF('Pointage'!$C$2:$C$101,$A56,'Pointage'!$N$2:$N$101))</f>
        <v/>
      </c>
      <c r="E56" s="2">
        <f>IF($A56="","",COUNTIFS('Pointage'!$C$2:$C$101,$A56,'Pointage'!$F$2:$F$101,"Absence"))</f>
        <v/>
      </c>
      <c r="F56" s="9">
        <f>IF($A56="","",IFERROR(VLOOKUP($A56,'Pointage'!$C$2:$P$101,14,FALSE),0))</f>
        <v/>
      </c>
      <c r="G56" s="9">
        <f>IF($A56="","",SUMIF('Pointage'!$C$2:$C$101,$A56,'Pointage'!$Q$2:$Q$101))</f>
        <v/>
      </c>
      <c r="N56" s="4" t="n"/>
      <c r="O56" s="7">
        <f>IF($N56="","",SUMIF('Pointage'!$D$2:$D$101,$N56,'Pointage'!$L$2:$L$101))</f>
        <v/>
      </c>
    </row>
    <row r="57">
      <c r="A57" s="4" t="n"/>
      <c r="B57" s="22">
        <f>IF($A57="","",IFERROR(VLOOKUP($A57,'Pointage'!$C$2:$P$101,2,FALSE),""))</f>
        <v/>
      </c>
      <c r="C57" s="11">
        <f>IF($A57="","",SUMIF('Pointage'!$C$2:$C$101,$A57,'Pointage'!$L$2:$L$101))</f>
        <v/>
      </c>
      <c r="D57" s="11">
        <f>IF($A57="","",SUMIF('Pointage'!$C$2:$C$101,$A57,'Pointage'!$N$2:$N$101))</f>
        <v/>
      </c>
      <c r="E57" s="10">
        <f>IF($A57="","",COUNTIFS('Pointage'!$C$2:$C$101,$A57,'Pointage'!$F$2:$F$101,"Absence"))</f>
        <v/>
      </c>
      <c r="F57" s="12">
        <f>IF($A57="","",IFERROR(VLOOKUP($A57,'Pointage'!$C$2:$P$101,14,FALSE),0))</f>
        <v/>
      </c>
      <c r="G57" s="12">
        <f>IF($A57="","",SUMIF('Pointage'!$C$2:$C$101,$A57,'Pointage'!$Q$2:$Q$101))</f>
        <v/>
      </c>
      <c r="N57" s="4" t="n"/>
      <c r="O57" s="11">
        <f>IF($N57="","",SUMIF('Pointage'!$D$2:$D$101,$N57,'Pointage'!$L$2:$L$101))</f>
        <v/>
      </c>
    </row>
    <row r="58">
      <c r="A58" s="4" t="n"/>
      <c r="B58" s="21">
        <f>IF($A58="","",IFERROR(VLOOKUP($A58,'Pointage'!$C$2:$P$101,2,FALSE),""))</f>
        <v/>
      </c>
      <c r="C58" s="7">
        <f>IF($A58="","",SUMIF('Pointage'!$C$2:$C$101,$A58,'Pointage'!$L$2:$L$101))</f>
        <v/>
      </c>
      <c r="D58" s="7">
        <f>IF($A58="","",SUMIF('Pointage'!$C$2:$C$101,$A58,'Pointage'!$N$2:$N$101))</f>
        <v/>
      </c>
      <c r="E58" s="2">
        <f>IF($A58="","",COUNTIFS('Pointage'!$C$2:$C$101,$A58,'Pointage'!$F$2:$F$101,"Absence"))</f>
        <v/>
      </c>
      <c r="F58" s="9">
        <f>IF($A58="","",IFERROR(VLOOKUP($A58,'Pointage'!$C$2:$P$101,14,FALSE),0))</f>
        <v/>
      </c>
      <c r="G58" s="9">
        <f>IF($A58="","",SUMIF('Pointage'!$C$2:$C$101,$A58,'Pointage'!$Q$2:$Q$101))</f>
        <v/>
      </c>
      <c r="N58" s="4" t="n"/>
      <c r="O58" s="7">
        <f>IF($N58="","",SUMIF('Pointage'!$D$2:$D$101,$N58,'Pointage'!$L$2:$L$101))</f>
        <v/>
      </c>
    </row>
    <row r="59">
      <c r="A59" s="4" t="n"/>
      <c r="B59" s="22">
        <f>IF($A59="","",IFERROR(VLOOKUP($A59,'Pointage'!$C$2:$P$101,2,FALSE),""))</f>
        <v/>
      </c>
      <c r="C59" s="11">
        <f>IF($A59="","",SUMIF('Pointage'!$C$2:$C$101,$A59,'Pointage'!$L$2:$L$101))</f>
        <v/>
      </c>
      <c r="D59" s="11">
        <f>IF($A59="","",SUMIF('Pointage'!$C$2:$C$101,$A59,'Pointage'!$N$2:$N$101))</f>
        <v/>
      </c>
      <c r="E59" s="10">
        <f>IF($A59="","",COUNTIFS('Pointage'!$C$2:$C$101,$A59,'Pointage'!$F$2:$F$101,"Absence"))</f>
        <v/>
      </c>
      <c r="F59" s="12">
        <f>IF($A59="","",IFERROR(VLOOKUP($A59,'Pointage'!$C$2:$P$101,14,FALSE),0))</f>
        <v/>
      </c>
      <c r="G59" s="12">
        <f>IF($A59="","",SUMIF('Pointage'!$C$2:$C$101,$A59,'Pointage'!$Q$2:$Q$101))</f>
        <v/>
      </c>
      <c r="N59" s="4" t="n"/>
      <c r="O59" s="11">
        <f>IF($N59="","",SUMIF('Pointage'!$D$2:$D$101,$N59,'Pointage'!$L$2:$L$101))</f>
        <v/>
      </c>
    </row>
    <row r="60">
      <c r="A60" s="4" t="n"/>
      <c r="B60" s="21">
        <f>IF($A60="","",IFERROR(VLOOKUP($A60,'Pointage'!$C$2:$P$101,2,FALSE),""))</f>
        <v/>
      </c>
      <c r="C60" s="7">
        <f>IF($A60="","",SUMIF('Pointage'!$C$2:$C$101,$A60,'Pointage'!$L$2:$L$101))</f>
        <v/>
      </c>
      <c r="D60" s="7">
        <f>IF($A60="","",SUMIF('Pointage'!$C$2:$C$101,$A60,'Pointage'!$N$2:$N$101))</f>
        <v/>
      </c>
      <c r="E60" s="2">
        <f>IF($A60="","",COUNTIFS('Pointage'!$C$2:$C$101,$A60,'Pointage'!$F$2:$F$101,"Absence"))</f>
        <v/>
      </c>
      <c r="F60" s="9">
        <f>IF($A60="","",IFERROR(VLOOKUP($A60,'Pointage'!$C$2:$P$101,14,FALSE),0))</f>
        <v/>
      </c>
      <c r="G60" s="9">
        <f>IF($A60="","",SUMIF('Pointage'!$C$2:$C$101,$A60,'Pointage'!$Q$2:$Q$101))</f>
        <v/>
      </c>
      <c r="N60" s="4" t="n"/>
      <c r="O60" s="7">
        <f>IF($N60="","",SUMIF('Pointage'!$D$2:$D$101,$N60,'Pointage'!$L$2:$L$101))</f>
        <v/>
      </c>
    </row>
    <row r="61">
      <c r="A61" s="4" t="n"/>
      <c r="B61" s="22">
        <f>IF($A61="","",IFERROR(VLOOKUP($A61,'Pointage'!$C$2:$P$101,2,FALSE),""))</f>
        <v/>
      </c>
      <c r="C61" s="11">
        <f>IF($A61="","",SUMIF('Pointage'!$C$2:$C$101,$A61,'Pointage'!$L$2:$L$101))</f>
        <v/>
      </c>
      <c r="D61" s="11">
        <f>IF($A61="","",SUMIF('Pointage'!$C$2:$C$101,$A61,'Pointage'!$N$2:$N$101))</f>
        <v/>
      </c>
      <c r="E61" s="10">
        <f>IF($A61="","",COUNTIFS('Pointage'!$C$2:$C$101,$A61,'Pointage'!$F$2:$F$101,"Absence"))</f>
        <v/>
      </c>
      <c r="F61" s="12">
        <f>IF($A61="","",IFERROR(VLOOKUP($A61,'Pointage'!$C$2:$P$101,14,FALSE),0))</f>
        <v/>
      </c>
      <c r="G61" s="12">
        <f>IF($A61="","",SUMIF('Pointage'!$C$2:$C$101,$A61,'Pointage'!$Q$2:$Q$101))</f>
        <v/>
      </c>
      <c r="N61" s="4" t="n"/>
      <c r="O61" s="11">
        <f>IF($N61="","",SUMIF('Pointage'!$D$2:$D$101,$N61,'Pointage'!$L$2:$L$101))</f>
        <v/>
      </c>
    </row>
    <row r="62">
      <c r="A62" s="4" t="n"/>
      <c r="B62" s="21">
        <f>IF($A62="","",IFERROR(VLOOKUP($A62,'Pointage'!$C$2:$P$101,2,FALSE),""))</f>
        <v/>
      </c>
      <c r="C62" s="7">
        <f>IF($A62="","",SUMIF('Pointage'!$C$2:$C$101,$A62,'Pointage'!$L$2:$L$101))</f>
        <v/>
      </c>
      <c r="D62" s="7">
        <f>IF($A62="","",SUMIF('Pointage'!$C$2:$C$101,$A62,'Pointage'!$N$2:$N$101))</f>
        <v/>
      </c>
      <c r="E62" s="2">
        <f>IF($A62="","",COUNTIFS('Pointage'!$C$2:$C$101,$A62,'Pointage'!$F$2:$F$101,"Absence"))</f>
        <v/>
      </c>
      <c r="F62" s="9">
        <f>IF($A62="","",IFERROR(VLOOKUP($A62,'Pointage'!$C$2:$P$101,14,FALSE),0))</f>
        <v/>
      </c>
      <c r="G62" s="9">
        <f>IF($A62="","",SUMIF('Pointage'!$C$2:$C$101,$A62,'Pointage'!$Q$2:$Q$101))</f>
        <v/>
      </c>
      <c r="N62" s="4" t="n"/>
      <c r="O62" s="7">
        <f>IF($N62="","",SUMIF('Pointage'!$D$2:$D$101,$N62,'Pointage'!$L$2:$L$101))</f>
        <v/>
      </c>
    </row>
    <row r="63">
      <c r="A63" s="4" t="n"/>
      <c r="B63" s="22">
        <f>IF($A63="","",IFERROR(VLOOKUP($A63,'Pointage'!$C$2:$P$101,2,FALSE),""))</f>
        <v/>
      </c>
      <c r="C63" s="11">
        <f>IF($A63="","",SUMIF('Pointage'!$C$2:$C$101,$A63,'Pointage'!$L$2:$L$101))</f>
        <v/>
      </c>
      <c r="D63" s="11">
        <f>IF($A63="","",SUMIF('Pointage'!$C$2:$C$101,$A63,'Pointage'!$N$2:$N$101))</f>
        <v/>
      </c>
      <c r="E63" s="10">
        <f>IF($A63="","",COUNTIFS('Pointage'!$C$2:$C$101,$A63,'Pointage'!$F$2:$F$101,"Absence"))</f>
        <v/>
      </c>
      <c r="F63" s="12">
        <f>IF($A63="","",IFERROR(VLOOKUP($A63,'Pointage'!$C$2:$P$101,14,FALSE),0))</f>
        <v/>
      </c>
      <c r="G63" s="12">
        <f>IF($A63="","",SUMIF('Pointage'!$C$2:$C$101,$A63,'Pointage'!$Q$2:$Q$101))</f>
        <v/>
      </c>
      <c r="N63" s="4" t="n"/>
      <c r="O63" s="11">
        <f>IF($N63="","",SUMIF('Pointage'!$D$2:$D$101,$N63,'Pointage'!$L$2:$L$101))</f>
        <v/>
      </c>
    </row>
    <row r="64">
      <c r="A64" s="4" t="n"/>
      <c r="B64" s="21">
        <f>IF($A64="","",IFERROR(VLOOKUP($A64,'Pointage'!$C$2:$P$101,2,FALSE),""))</f>
        <v/>
      </c>
      <c r="C64" s="7">
        <f>IF($A64="","",SUMIF('Pointage'!$C$2:$C$101,$A64,'Pointage'!$L$2:$L$101))</f>
        <v/>
      </c>
      <c r="D64" s="7">
        <f>IF($A64="","",SUMIF('Pointage'!$C$2:$C$101,$A64,'Pointage'!$N$2:$N$101))</f>
        <v/>
      </c>
      <c r="E64" s="2">
        <f>IF($A64="","",COUNTIFS('Pointage'!$C$2:$C$101,$A64,'Pointage'!$F$2:$F$101,"Absence"))</f>
        <v/>
      </c>
      <c r="F64" s="9">
        <f>IF($A64="","",IFERROR(VLOOKUP($A64,'Pointage'!$C$2:$P$101,14,FALSE),0))</f>
        <v/>
      </c>
      <c r="G64" s="9">
        <f>IF($A64="","",SUMIF('Pointage'!$C$2:$C$101,$A64,'Pointage'!$Q$2:$Q$101))</f>
        <v/>
      </c>
      <c r="N64" s="4" t="n"/>
      <c r="O64" s="7">
        <f>IF($N64="","",SUMIF('Pointage'!$D$2:$D$101,$N64,'Pointage'!$L$2:$L$101))</f>
        <v/>
      </c>
    </row>
    <row r="65">
      <c r="A65" s="4" t="n"/>
      <c r="B65" s="22">
        <f>IF($A65="","",IFERROR(VLOOKUP($A65,'Pointage'!$C$2:$P$101,2,FALSE),""))</f>
        <v/>
      </c>
      <c r="C65" s="11">
        <f>IF($A65="","",SUMIF('Pointage'!$C$2:$C$101,$A65,'Pointage'!$L$2:$L$101))</f>
        <v/>
      </c>
      <c r="D65" s="11">
        <f>IF($A65="","",SUMIF('Pointage'!$C$2:$C$101,$A65,'Pointage'!$N$2:$N$101))</f>
        <v/>
      </c>
      <c r="E65" s="10">
        <f>IF($A65="","",COUNTIFS('Pointage'!$C$2:$C$101,$A65,'Pointage'!$F$2:$F$101,"Absence"))</f>
        <v/>
      </c>
      <c r="F65" s="12">
        <f>IF($A65="","",IFERROR(VLOOKUP($A65,'Pointage'!$C$2:$P$101,14,FALSE),0))</f>
        <v/>
      </c>
      <c r="G65" s="12">
        <f>IF($A65="","",SUMIF('Pointage'!$C$2:$C$101,$A65,'Pointage'!$Q$2:$Q$101))</f>
        <v/>
      </c>
      <c r="N65" s="4" t="n"/>
      <c r="O65" s="11">
        <f>IF($N65="","",SUMIF('Pointage'!$D$2:$D$101,$N65,'Pointage'!$L$2:$L$101))</f>
        <v/>
      </c>
    </row>
    <row r="66">
      <c r="A66" s="4" t="n"/>
      <c r="B66" s="21">
        <f>IF($A66="","",IFERROR(VLOOKUP($A66,'Pointage'!$C$2:$P$101,2,FALSE),""))</f>
        <v/>
      </c>
      <c r="C66" s="7">
        <f>IF($A66="","",SUMIF('Pointage'!$C$2:$C$101,$A66,'Pointage'!$L$2:$L$101))</f>
        <v/>
      </c>
      <c r="D66" s="7">
        <f>IF($A66="","",SUMIF('Pointage'!$C$2:$C$101,$A66,'Pointage'!$N$2:$N$101))</f>
        <v/>
      </c>
      <c r="E66" s="2">
        <f>IF($A66="","",COUNTIFS('Pointage'!$C$2:$C$101,$A66,'Pointage'!$F$2:$F$101,"Absence"))</f>
        <v/>
      </c>
      <c r="F66" s="9">
        <f>IF($A66="","",IFERROR(VLOOKUP($A66,'Pointage'!$C$2:$P$101,14,FALSE),0))</f>
        <v/>
      </c>
      <c r="G66" s="9">
        <f>IF($A66="","",SUMIF('Pointage'!$C$2:$C$101,$A66,'Pointage'!$Q$2:$Q$101))</f>
        <v/>
      </c>
      <c r="N66" s="4" t="n"/>
      <c r="O66" s="7">
        <f>IF($N66="","",SUMIF('Pointage'!$D$2:$D$101,$N66,'Pointage'!$L$2:$L$101))</f>
        <v/>
      </c>
    </row>
    <row r="67">
      <c r="A67" s="4" t="n"/>
      <c r="B67" s="22">
        <f>IF($A67="","",IFERROR(VLOOKUP($A67,'Pointage'!$C$2:$P$101,2,FALSE),""))</f>
        <v/>
      </c>
      <c r="C67" s="11">
        <f>IF($A67="","",SUMIF('Pointage'!$C$2:$C$101,$A67,'Pointage'!$L$2:$L$101))</f>
        <v/>
      </c>
      <c r="D67" s="11">
        <f>IF($A67="","",SUMIF('Pointage'!$C$2:$C$101,$A67,'Pointage'!$N$2:$N$101))</f>
        <v/>
      </c>
      <c r="E67" s="10">
        <f>IF($A67="","",COUNTIFS('Pointage'!$C$2:$C$101,$A67,'Pointage'!$F$2:$F$101,"Absence"))</f>
        <v/>
      </c>
      <c r="F67" s="12">
        <f>IF($A67="","",IFERROR(VLOOKUP($A67,'Pointage'!$C$2:$P$101,14,FALSE),0))</f>
        <v/>
      </c>
      <c r="G67" s="12">
        <f>IF($A67="","",SUMIF('Pointage'!$C$2:$C$101,$A67,'Pointage'!$Q$2:$Q$101))</f>
        <v/>
      </c>
      <c r="N67" s="4" t="n"/>
      <c r="O67" s="11">
        <f>IF($N67="","",SUMIF('Pointage'!$D$2:$D$101,$N67,'Pointage'!$L$2:$L$101))</f>
        <v/>
      </c>
    </row>
    <row r="68">
      <c r="A68" s="4" t="n"/>
      <c r="B68" s="21">
        <f>IF($A68="","",IFERROR(VLOOKUP($A68,'Pointage'!$C$2:$P$101,2,FALSE),""))</f>
        <v/>
      </c>
      <c r="C68" s="7">
        <f>IF($A68="","",SUMIF('Pointage'!$C$2:$C$101,$A68,'Pointage'!$L$2:$L$101))</f>
        <v/>
      </c>
      <c r="D68" s="7">
        <f>IF($A68="","",SUMIF('Pointage'!$C$2:$C$101,$A68,'Pointage'!$N$2:$N$101))</f>
        <v/>
      </c>
      <c r="E68" s="2">
        <f>IF($A68="","",COUNTIFS('Pointage'!$C$2:$C$101,$A68,'Pointage'!$F$2:$F$101,"Absence"))</f>
        <v/>
      </c>
      <c r="F68" s="9">
        <f>IF($A68="","",IFERROR(VLOOKUP($A68,'Pointage'!$C$2:$P$101,14,FALSE),0))</f>
        <v/>
      </c>
      <c r="G68" s="9">
        <f>IF($A68="","",SUMIF('Pointage'!$C$2:$C$101,$A68,'Pointage'!$Q$2:$Q$101))</f>
        <v/>
      </c>
      <c r="N68" s="4" t="n"/>
      <c r="O68" s="7">
        <f>IF($N68="","",SUMIF('Pointage'!$D$2:$D$101,$N68,'Pointage'!$L$2:$L$101))</f>
        <v/>
      </c>
    </row>
    <row r="69">
      <c r="A69" s="4" t="n"/>
      <c r="B69" s="22">
        <f>IF($A69="","",IFERROR(VLOOKUP($A69,'Pointage'!$C$2:$P$101,2,FALSE),""))</f>
        <v/>
      </c>
      <c r="C69" s="11">
        <f>IF($A69="","",SUMIF('Pointage'!$C$2:$C$101,$A69,'Pointage'!$L$2:$L$101))</f>
        <v/>
      </c>
      <c r="D69" s="11">
        <f>IF($A69="","",SUMIF('Pointage'!$C$2:$C$101,$A69,'Pointage'!$N$2:$N$101))</f>
        <v/>
      </c>
      <c r="E69" s="10">
        <f>IF($A69="","",COUNTIFS('Pointage'!$C$2:$C$101,$A69,'Pointage'!$F$2:$F$101,"Absence"))</f>
        <v/>
      </c>
      <c r="F69" s="12">
        <f>IF($A69="","",IFERROR(VLOOKUP($A69,'Pointage'!$C$2:$P$101,14,FALSE),0))</f>
        <v/>
      </c>
      <c r="G69" s="12">
        <f>IF($A69="","",SUMIF('Pointage'!$C$2:$C$101,$A69,'Pointage'!$Q$2:$Q$101))</f>
        <v/>
      </c>
      <c r="N69" s="4" t="n"/>
      <c r="O69" s="11">
        <f>IF($N69="","",SUMIF('Pointage'!$D$2:$D$101,$N69,'Pointage'!$L$2:$L$101))</f>
        <v/>
      </c>
    </row>
    <row r="70">
      <c r="A70" s="4" t="n"/>
      <c r="B70" s="21">
        <f>IF($A70="","",IFERROR(VLOOKUP($A70,'Pointage'!$C$2:$P$101,2,FALSE),""))</f>
        <v/>
      </c>
      <c r="C70" s="7">
        <f>IF($A70="","",SUMIF('Pointage'!$C$2:$C$101,$A70,'Pointage'!$L$2:$L$101))</f>
        <v/>
      </c>
      <c r="D70" s="7">
        <f>IF($A70="","",SUMIF('Pointage'!$C$2:$C$101,$A70,'Pointage'!$N$2:$N$101))</f>
        <v/>
      </c>
      <c r="E70" s="2">
        <f>IF($A70="","",COUNTIFS('Pointage'!$C$2:$C$101,$A70,'Pointage'!$F$2:$F$101,"Absence"))</f>
        <v/>
      </c>
      <c r="F70" s="9">
        <f>IF($A70="","",IFERROR(VLOOKUP($A70,'Pointage'!$C$2:$P$101,14,FALSE),0))</f>
        <v/>
      </c>
      <c r="G70" s="9">
        <f>IF($A70="","",SUMIF('Pointage'!$C$2:$C$101,$A70,'Pointage'!$Q$2:$Q$101))</f>
        <v/>
      </c>
      <c r="N70" s="4" t="n"/>
      <c r="O70" s="7">
        <f>IF($N70="","",SUMIF('Pointage'!$D$2:$D$101,$N70,'Pointage'!$L$2:$L$101))</f>
        <v/>
      </c>
    </row>
    <row r="71">
      <c r="A71" s="4" t="n"/>
      <c r="B71" s="22">
        <f>IF($A71="","",IFERROR(VLOOKUP($A71,'Pointage'!$C$2:$P$101,2,FALSE),""))</f>
        <v/>
      </c>
      <c r="C71" s="11">
        <f>IF($A71="","",SUMIF('Pointage'!$C$2:$C$101,$A71,'Pointage'!$L$2:$L$101))</f>
        <v/>
      </c>
      <c r="D71" s="11">
        <f>IF($A71="","",SUMIF('Pointage'!$C$2:$C$101,$A71,'Pointage'!$N$2:$N$101))</f>
        <v/>
      </c>
      <c r="E71" s="10">
        <f>IF($A71="","",COUNTIFS('Pointage'!$C$2:$C$101,$A71,'Pointage'!$F$2:$F$101,"Absence"))</f>
        <v/>
      </c>
      <c r="F71" s="12">
        <f>IF($A71="","",IFERROR(VLOOKUP($A71,'Pointage'!$C$2:$P$101,14,FALSE),0))</f>
        <v/>
      </c>
      <c r="G71" s="12">
        <f>IF($A71="","",SUMIF('Pointage'!$C$2:$C$101,$A71,'Pointage'!$Q$2:$Q$101))</f>
        <v/>
      </c>
      <c r="N71" s="4" t="n"/>
      <c r="O71" s="11">
        <f>IF($N71="","",SUMIF('Pointage'!$D$2:$D$101,$N71,'Pointage'!$L$2:$L$101))</f>
        <v/>
      </c>
    </row>
    <row r="72">
      <c r="A72" s="4" t="n"/>
      <c r="B72" s="21">
        <f>IF($A72="","",IFERROR(VLOOKUP($A72,'Pointage'!$C$2:$P$101,2,FALSE),""))</f>
        <v/>
      </c>
      <c r="C72" s="7">
        <f>IF($A72="","",SUMIF('Pointage'!$C$2:$C$101,$A72,'Pointage'!$L$2:$L$101))</f>
        <v/>
      </c>
      <c r="D72" s="7">
        <f>IF($A72="","",SUMIF('Pointage'!$C$2:$C$101,$A72,'Pointage'!$N$2:$N$101))</f>
        <v/>
      </c>
      <c r="E72" s="2">
        <f>IF($A72="","",COUNTIFS('Pointage'!$C$2:$C$101,$A72,'Pointage'!$F$2:$F$101,"Absence"))</f>
        <v/>
      </c>
      <c r="F72" s="9">
        <f>IF($A72="","",IFERROR(VLOOKUP($A72,'Pointage'!$C$2:$P$101,14,FALSE),0))</f>
        <v/>
      </c>
      <c r="G72" s="9">
        <f>IF($A72="","",SUMIF('Pointage'!$C$2:$C$101,$A72,'Pointage'!$Q$2:$Q$101))</f>
        <v/>
      </c>
      <c r="N72" s="4" t="n"/>
      <c r="O72" s="7">
        <f>IF($N72="","",SUMIF('Pointage'!$D$2:$D$101,$N72,'Pointage'!$L$2:$L$101))</f>
        <v/>
      </c>
    </row>
    <row r="73">
      <c r="A73" s="4" t="n"/>
      <c r="B73" s="22">
        <f>IF($A73="","",IFERROR(VLOOKUP($A73,'Pointage'!$C$2:$P$101,2,FALSE),""))</f>
        <v/>
      </c>
      <c r="C73" s="11">
        <f>IF($A73="","",SUMIF('Pointage'!$C$2:$C$101,$A73,'Pointage'!$L$2:$L$101))</f>
        <v/>
      </c>
      <c r="D73" s="11">
        <f>IF($A73="","",SUMIF('Pointage'!$C$2:$C$101,$A73,'Pointage'!$N$2:$N$101))</f>
        <v/>
      </c>
      <c r="E73" s="10">
        <f>IF($A73="","",COUNTIFS('Pointage'!$C$2:$C$101,$A73,'Pointage'!$F$2:$F$101,"Absence"))</f>
        <v/>
      </c>
      <c r="F73" s="12">
        <f>IF($A73="","",IFERROR(VLOOKUP($A73,'Pointage'!$C$2:$P$101,14,FALSE),0))</f>
        <v/>
      </c>
      <c r="G73" s="12">
        <f>IF($A73="","",SUMIF('Pointage'!$C$2:$C$101,$A73,'Pointage'!$Q$2:$Q$101))</f>
        <v/>
      </c>
      <c r="N73" s="4" t="n"/>
      <c r="O73" s="11">
        <f>IF($N73="","",SUMIF('Pointage'!$D$2:$D$101,$N73,'Pointage'!$L$2:$L$101))</f>
        <v/>
      </c>
    </row>
    <row r="74">
      <c r="A74" s="4" t="n"/>
      <c r="B74" s="21">
        <f>IF($A74="","",IFERROR(VLOOKUP($A74,'Pointage'!$C$2:$P$101,2,FALSE),""))</f>
        <v/>
      </c>
      <c r="C74" s="7">
        <f>IF($A74="","",SUMIF('Pointage'!$C$2:$C$101,$A74,'Pointage'!$L$2:$L$101))</f>
        <v/>
      </c>
      <c r="D74" s="7">
        <f>IF($A74="","",SUMIF('Pointage'!$C$2:$C$101,$A74,'Pointage'!$N$2:$N$101))</f>
        <v/>
      </c>
      <c r="E74" s="2">
        <f>IF($A74="","",COUNTIFS('Pointage'!$C$2:$C$101,$A74,'Pointage'!$F$2:$F$101,"Absence"))</f>
        <v/>
      </c>
      <c r="F74" s="9">
        <f>IF($A74="","",IFERROR(VLOOKUP($A74,'Pointage'!$C$2:$P$101,14,FALSE),0))</f>
        <v/>
      </c>
      <c r="G74" s="9">
        <f>IF($A74="","",SUMIF('Pointage'!$C$2:$C$101,$A74,'Pointage'!$Q$2:$Q$101))</f>
        <v/>
      </c>
      <c r="N74" s="4" t="n"/>
      <c r="O74" s="7">
        <f>IF($N74="","",SUMIF('Pointage'!$D$2:$D$101,$N74,'Pointage'!$L$2:$L$101))</f>
        <v/>
      </c>
    </row>
    <row r="75">
      <c r="A75" s="4" t="n"/>
      <c r="B75" s="22">
        <f>IF($A75="","",IFERROR(VLOOKUP($A75,'Pointage'!$C$2:$P$101,2,FALSE),""))</f>
        <v/>
      </c>
      <c r="C75" s="11">
        <f>IF($A75="","",SUMIF('Pointage'!$C$2:$C$101,$A75,'Pointage'!$L$2:$L$101))</f>
        <v/>
      </c>
      <c r="D75" s="11">
        <f>IF($A75="","",SUMIF('Pointage'!$C$2:$C$101,$A75,'Pointage'!$N$2:$N$101))</f>
        <v/>
      </c>
      <c r="E75" s="10">
        <f>IF($A75="","",COUNTIFS('Pointage'!$C$2:$C$101,$A75,'Pointage'!$F$2:$F$101,"Absence"))</f>
        <v/>
      </c>
      <c r="F75" s="12">
        <f>IF($A75="","",IFERROR(VLOOKUP($A75,'Pointage'!$C$2:$P$101,14,FALSE),0))</f>
        <v/>
      </c>
      <c r="G75" s="12">
        <f>IF($A75="","",SUMIF('Pointage'!$C$2:$C$101,$A75,'Pointage'!$Q$2:$Q$101))</f>
        <v/>
      </c>
      <c r="N75" s="4" t="n"/>
      <c r="O75" s="11">
        <f>IF($N75="","",SUMIF('Pointage'!$D$2:$D$101,$N75,'Pointage'!$L$2:$L$101))</f>
        <v/>
      </c>
    </row>
    <row r="76">
      <c r="A76" s="4" t="n"/>
      <c r="B76" s="21">
        <f>IF($A76="","",IFERROR(VLOOKUP($A76,'Pointage'!$C$2:$P$101,2,FALSE),""))</f>
        <v/>
      </c>
      <c r="C76" s="7">
        <f>IF($A76="","",SUMIF('Pointage'!$C$2:$C$101,$A76,'Pointage'!$L$2:$L$101))</f>
        <v/>
      </c>
      <c r="D76" s="7">
        <f>IF($A76="","",SUMIF('Pointage'!$C$2:$C$101,$A76,'Pointage'!$N$2:$N$101))</f>
        <v/>
      </c>
      <c r="E76" s="2">
        <f>IF($A76="","",COUNTIFS('Pointage'!$C$2:$C$101,$A76,'Pointage'!$F$2:$F$101,"Absence"))</f>
        <v/>
      </c>
      <c r="F76" s="9">
        <f>IF($A76="","",IFERROR(VLOOKUP($A76,'Pointage'!$C$2:$P$101,14,FALSE),0))</f>
        <v/>
      </c>
      <c r="G76" s="9">
        <f>IF($A76="","",SUMIF('Pointage'!$C$2:$C$101,$A76,'Pointage'!$Q$2:$Q$101))</f>
        <v/>
      </c>
      <c r="N76" s="4" t="n"/>
      <c r="O76" s="7">
        <f>IF($N76="","",SUMIF('Pointage'!$D$2:$D$101,$N76,'Pointage'!$L$2:$L$101))</f>
        <v/>
      </c>
    </row>
    <row r="77">
      <c r="A77" s="4" t="n"/>
      <c r="B77" s="22">
        <f>IF($A77="","",IFERROR(VLOOKUP($A77,'Pointage'!$C$2:$P$101,2,FALSE),""))</f>
        <v/>
      </c>
      <c r="C77" s="11">
        <f>IF($A77="","",SUMIF('Pointage'!$C$2:$C$101,$A77,'Pointage'!$L$2:$L$101))</f>
        <v/>
      </c>
      <c r="D77" s="11">
        <f>IF($A77="","",SUMIF('Pointage'!$C$2:$C$101,$A77,'Pointage'!$N$2:$N$101))</f>
        <v/>
      </c>
      <c r="E77" s="10">
        <f>IF($A77="","",COUNTIFS('Pointage'!$C$2:$C$101,$A77,'Pointage'!$F$2:$F$101,"Absence"))</f>
        <v/>
      </c>
      <c r="F77" s="12">
        <f>IF($A77="","",IFERROR(VLOOKUP($A77,'Pointage'!$C$2:$P$101,14,FALSE),0))</f>
        <v/>
      </c>
      <c r="G77" s="12">
        <f>IF($A77="","",SUMIF('Pointage'!$C$2:$C$101,$A77,'Pointage'!$Q$2:$Q$101))</f>
        <v/>
      </c>
      <c r="N77" s="4" t="n"/>
      <c r="O77" s="11">
        <f>IF($N77="","",SUMIF('Pointage'!$D$2:$D$101,$N77,'Pointage'!$L$2:$L$101))</f>
        <v/>
      </c>
    </row>
    <row r="78">
      <c r="A78" s="4" t="n"/>
      <c r="B78" s="21">
        <f>IF($A78="","",IFERROR(VLOOKUP($A78,'Pointage'!$C$2:$P$101,2,FALSE),""))</f>
        <v/>
      </c>
      <c r="C78" s="7">
        <f>IF($A78="","",SUMIF('Pointage'!$C$2:$C$101,$A78,'Pointage'!$L$2:$L$101))</f>
        <v/>
      </c>
      <c r="D78" s="7">
        <f>IF($A78="","",SUMIF('Pointage'!$C$2:$C$101,$A78,'Pointage'!$N$2:$N$101))</f>
        <v/>
      </c>
      <c r="E78" s="2">
        <f>IF($A78="","",COUNTIFS('Pointage'!$C$2:$C$101,$A78,'Pointage'!$F$2:$F$101,"Absence"))</f>
        <v/>
      </c>
      <c r="F78" s="9">
        <f>IF($A78="","",IFERROR(VLOOKUP($A78,'Pointage'!$C$2:$P$101,14,FALSE),0))</f>
        <v/>
      </c>
      <c r="G78" s="9">
        <f>IF($A78="","",SUMIF('Pointage'!$C$2:$C$101,$A78,'Pointage'!$Q$2:$Q$101))</f>
        <v/>
      </c>
      <c r="N78" s="4" t="n"/>
      <c r="O78" s="7">
        <f>IF($N78="","",SUMIF('Pointage'!$D$2:$D$101,$N78,'Pointage'!$L$2:$L$101))</f>
        <v/>
      </c>
    </row>
    <row r="79">
      <c r="A79" s="4" t="n"/>
      <c r="B79" s="22">
        <f>IF($A79="","",IFERROR(VLOOKUP($A79,'Pointage'!$C$2:$P$101,2,FALSE),""))</f>
        <v/>
      </c>
      <c r="C79" s="11">
        <f>IF($A79="","",SUMIF('Pointage'!$C$2:$C$101,$A79,'Pointage'!$L$2:$L$101))</f>
        <v/>
      </c>
      <c r="D79" s="11">
        <f>IF($A79="","",SUMIF('Pointage'!$C$2:$C$101,$A79,'Pointage'!$N$2:$N$101))</f>
        <v/>
      </c>
      <c r="E79" s="10">
        <f>IF($A79="","",COUNTIFS('Pointage'!$C$2:$C$101,$A79,'Pointage'!$F$2:$F$101,"Absence"))</f>
        <v/>
      </c>
      <c r="F79" s="12">
        <f>IF($A79="","",IFERROR(VLOOKUP($A79,'Pointage'!$C$2:$P$101,14,FALSE),0))</f>
        <v/>
      </c>
      <c r="G79" s="12">
        <f>IF($A79="","",SUMIF('Pointage'!$C$2:$C$101,$A79,'Pointage'!$Q$2:$Q$101))</f>
        <v/>
      </c>
      <c r="N79" s="4" t="n"/>
      <c r="O79" s="11">
        <f>IF($N79="","",SUMIF('Pointage'!$D$2:$D$101,$N79,'Pointage'!$L$2:$L$101))</f>
        <v/>
      </c>
    </row>
    <row r="80">
      <c r="A80" s="4" t="n"/>
      <c r="B80" s="21">
        <f>IF($A80="","",IFERROR(VLOOKUP($A80,'Pointage'!$C$2:$P$101,2,FALSE),""))</f>
        <v/>
      </c>
      <c r="C80" s="7">
        <f>IF($A80="","",SUMIF('Pointage'!$C$2:$C$101,$A80,'Pointage'!$L$2:$L$101))</f>
        <v/>
      </c>
      <c r="D80" s="7">
        <f>IF($A80="","",SUMIF('Pointage'!$C$2:$C$101,$A80,'Pointage'!$N$2:$N$101))</f>
        <v/>
      </c>
      <c r="E80" s="2">
        <f>IF($A80="","",COUNTIFS('Pointage'!$C$2:$C$101,$A80,'Pointage'!$F$2:$F$101,"Absence"))</f>
        <v/>
      </c>
      <c r="F80" s="9">
        <f>IF($A80="","",IFERROR(VLOOKUP($A80,'Pointage'!$C$2:$P$101,14,FALSE),0))</f>
        <v/>
      </c>
      <c r="G80" s="9">
        <f>IF($A80="","",SUMIF('Pointage'!$C$2:$C$101,$A80,'Pointage'!$Q$2:$Q$101))</f>
        <v/>
      </c>
      <c r="N80" s="4" t="n"/>
      <c r="O80" s="7">
        <f>IF($N80="","",SUMIF('Pointage'!$D$2:$D$101,$N80,'Pointage'!$L$2:$L$101))</f>
        <v/>
      </c>
    </row>
    <row r="81">
      <c r="A81" s="4" t="n"/>
      <c r="B81" s="22">
        <f>IF($A81="","",IFERROR(VLOOKUP($A81,'Pointage'!$C$2:$P$101,2,FALSE),""))</f>
        <v/>
      </c>
      <c r="C81" s="11">
        <f>IF($A81="","",SUMIF('Pointage'!$C$2:$C$101,$A81,'Pointage'!$L$2:$L$101))</f>
        <v/>
      </c>
      <c r="D81" s="11">
        <f>IF($A81="","",SUMIF('Pointage'!$C$2:$C$101,$A81,'Pointage'!$N$2:$N$101))</f>
        <v/>
      </c>
      <c r="E81" s="10">
        <f>IF($A81="","",COUNTIFS('Pointage'!$C$2:$C$101,$A81,'Pointage'!$F$2:$F$101,"Absence"))</f>
        <v/>
      </c>
      <c r="F81" s="12">
        <f>IF($A81="","",IFERROR(VLOOKUP($A81,'Pointage'!$C$2:$P$101,14,FALSE),0))</f>
        <v/>
      </c>
      <c r="G81" s="12">
        <f>IF($A81="","",SUMIF('Pointage'!$C$2:$C$101,$A81,'Pointage'!$Q$2:$Q$101))</f>
        <v/>
      </c>
      <c r="N81" s="4" t="n"/>
      <c r="O81" s="11">
        <f>IF($N81="","",SUMIF('Pointage'!$D$2:$D$101,$N81,'Pointage'!$L$2:$L$101))</f>
        <v/>
      </c>
    </row>
    <row r="82">
      <c r="A82" s="4" t="n"/>
      <c r="B82" s="21">
        <f>IF($A82="","",IFERROR(VLOOKUP($A82,'Pointage'!$C$2:$P$101,2,FALSE),""))</f>
        <v/>
      </c>
      <c r="C82" s="7">
        <f>IF($A82="","",SUMIF('Pointage'!$C$2:$C$101,$A82,'Pointage'!$L$2:$L$101))</f>
        <v/>
      </c>
      <c r="D82" s="7">
        <f>IF($A82="","",SUMIF('Pointage'!$C$2:$C$101,$A82,'Pointage'!$N$2:$N$101))</f>
        <v/>
      </c>
      <c r="E82" s="2">
        <f>IF($A82="","",COUNTIFS('Pointage'!$C$2:$C$101,$A82,'Pointage'!$F$2:$F$101,"Absence"))</f>
        <v/>
      </c>
      <c r="F82" s="9">
        <f>IF($A82="","",IFERROR(VLOOKUP($A82,'Pointage'!$C$2:$P$101,14,FALSE),0))</f>
        <v/>
      </c>
      <c r="G82" s="9">
        <f>IF($A82="","",SUMIF('Pointage'!$C$2:$C$101,$A82,'Pointage'!$Q$2:$Q$101))</f>
        <v/>
      </c>
      <c r="N82" s="4" t="n"/>
      <c r="O82" s="7">
        <f>IF($N82="","",SUMIF('Pointage'!$D$2:$D$101,$N82,'Pointage'!$L$2:$L$101))</f>
        <v/>
      </c>
    </row>
    <row r="83">
      <c r="A83" s="4" t="n"/>
      <c r="B83" s="22">
        <f>IF($A83="","",IFERROR(VLOOKUP($A83,'Pointage'!$C$2:$P$101,2,FALSE),""))</f>
        <v/>
      </c>
      <c r="C83" s="11">
        <f>IF($A83="","",SUMIF('Pointage'!$C$2:$C$101,$A83,'Pointage'!$L$2:$L$101))</f>
        <v/>
      </c>
      <c r="D83" s="11">
        <f>IF($A83="","",SUMIF('Pointage'!$C$2:$C$101,$A83,'Pointage'!$N$2:$N$101))</f>
        <v/>
      </c>
      <c r="E83" s="10">
        <f>IF($A83="","",COUNTIFS('Pointage'!$C$2:$C$101,$A83,'Pointage'!$F$2:$F$101,"Absence"))</f>
        <v/>
      </c>
      <c r="F83" s="12">
        <f>IF($A83="","",IFERROR(VLOOKUP($A83,'Pointage'!$C$2:$P$101,14,FALSE),0))</f>
        <v/>
      </c>
      <c r="G83" s="12">
        <f>IF($A83="","",SUMIF('Pointage'!$C$2:$C$101,$A83,'Pointage'!$Q$2:$Q$101))</f>
        <v/>
      </c>
      <c r="N83" s="4" t="n"/>
      <c r="O83" s="11">
        <f>IF($N83="","",SUMIF('Pointage'!$D$2:$D$101,$N83,'Pointage'!$L$2:$L$101))</f>
        <v/>
      </c>
    </row>
    <row r="84">
      <c r="A84" s="4" t="n"/>
      <c r="B84" s="21">
        <f>IF($A84="","",IFERROR(VLOOKUP($A84,'Pointage'!$C$2:$P$101,2,FALSE),""))</f>
        <v/>
      </c>
      <c r="C84" s="7">
        <f>IF($A84="","",SUMIF('Pointage'!$C$2:$C$101,$A84,'Pointage'!$L$2:$L$101))</f>
        <v/>
      </c>
      <c r="D84" s="7">
        <f>IF($A84="","",SUMIF('Pointage'!$C$2:$C$101,$A84,'Pointage'!$N$2:$N$101))</f>
        <v/>
      </c>
      <c r="E84" s="2">
        <f>IF($A84="","",COUNTIFS('Pointage'!$C$2:$C$101,$A84,'Pointage'!$F$2:$F$101,"Absence"))</f>
        <v/>
      </c>
      <c r="F84" s="9">
        <f>IF($A84="","",IFERROR(VLOOKUP($A84,'Pointage'!$C$2:$P$101,14,FALSE),0))</f>
        <v/>
      </c>
      <c r="G84" s="9">
        <f>IF($A84="","",SUMIF('Pointage'!$C$2:$C$101,$A84,'Pointage'!$Q$2:$Q$101))</f>
        <v/>
      </c>
      <c r="N84" s="4" t="n"/>
      <c r="O84" s="7">
        <f>IF($N84="","",SUMIF('Pointage'!$D$2:$D$101,$N84,'Pointage'!$L$2:$L$101))</f>
        <v/>
      </c>
    </row>
    <row r="85">
      <c r="A85" s="4" t="n"/>
      <c r="B85" s="22">
        <f>IF($A85="","",IFERROR(VLOOKUP($A85,'Pointage'!$C$2:$P$101,2,FALSE),""))</f>
        <v/>
      </c>
      <c r="C85" s="11">
        <f>IF($A85="","",SUMIF('Pointage'!$C$2:$C$101,$A85,'Pointage'!$L$2:$L$101))</f>
        <v/>
      </c>
      <c r="D85" s="11">
        <f>IF($A85="","",SUMIF('Pointage'!$C$2:$C$101,$A85,'Pointage'!$N$2:$N$101))</f>
        <v/>
      </c>
      <c r="E85" s="10">
        <f>IF($A85="","",COUNTIFS('Pointage'!$C$2:$C$101,$A85,'Pointage'!$F$2:$F$101,"Absence"))</f>
        <v/>
      </c>
      <c r="F85" s="12">
        <f>IF($A85="","",IFERROR(VLOOKUP($A85,'Pointage'!$C$2:$P$101,14,FALSE),0))</f>
        <v/>
      </c>
      <c r="G85" s="12">
        <f>IF($A85="","",SUMIF('Pointage'!$C$2:$C$101,$A85,'Pointage'!$Q$2:$Q$101))</f>
        <v/>
      </c>
      <c r="N85" s="4" t="n"/>
      <c r="O85" s="11">
        <f>IF($N85="","",SUMIF('Pointage'!$D$2:$D$101,$N85,'Pointage'!$L$2:$L$101))</f>
        <v/>
      </c>
    </row>
    <row r="86">
      <c r="A86" s="4" t="n"/>
      <c r="B86" s="21">
        <f>IF($A86="","",IFERROR(VLOOKUP($A86,'Pointage'!$C$2:$P$101,2,FALSE),""))</f>
        <v/>
      </c>
      <c r="C86" s="7">
        <f>IF($A86="","",SUMIF('Pointage'!$C$2:$C$101,$A86,'Pointage'!$L$2:$L$101))</f>
        <v/>
      </c>
      <c r="D86" s="7">
        <f>IF($A86="","",SUMIF('Pointage'!$C$2:$C$101,$A86,'Pointage'!$N$2:$N$101))</f>
        <v/>
      </c>
      <c r="E86" s="2">
        <f>IF($A86="","",COUNTIFS('Pointage'!$C$2:$C$101,$A86,'Pointage'!$F$2:$F$101,"Absence"))</f>
        <v/>
      </c>
      <c r="F86" s="9">
        <f>IF($A86="","",IFERROR(VLOOKUP($A86,'Pointage'!$C$2:$P$101,14,FALSE),0))</f>
        <v/>
      </c>
      <c r="G86" s="9">
        <f>IF($A86="","",SUMIF('Pointage'!$C$2:$C$101,$A86,'Pointage'!$Q$2:$Q$101))</f>
        <v/>
      </c>
      <c r="N86" s="4" t="n"/>
      <c r="O86" s="7">
        <f>IF($N86="","",SUMIF('Pointage'!$D$2:$D$101,$N86,'Pointage'!$L$2:$L$101))</f>
        <v/>
      </c>
    </row>
    <row r="87">
      <c r="A87" s="4" t="n"/>
      <c r="B87" s="22">
        <f>IF($A87="","",IFERROR(VLOOKUP($A87,'Pointage'!$C$2:$P$101,2,FALSE),""))</f>
        <v/>
      </c>
      <c r="C87" s="11">
        <f>IF($A87="","",SUMIF('Pointage'!$C$2:$C$101,$A87,'Pointage'!$L$2:$L$101))</f>
        <v/>
      </c>
      <c r="D87" s="11">
        <f>IF($A87="","",SUMIF('Pointage'!$C$2:$C$101,$A87,'Pointage'!$N$2:$N$101))</f>
        <v/>
      </c>
      <c r="E87" s="10">
        <f>IF($A87="","",COUNTIFS('Pointage'!$C$2:$C$101,$A87,'Pointage'!$F$2:$F$101,"Absence"))</f>
        <v/>
      </c>
      <c r="F87" s="12">
        <f>IF($A87="","",IFERROR(VLOOKUP($A87,'Pointage'!$C$2:$P$101,14,FALSE),0))</f>
        <v/>
      </c>
      <c r="G87" s="12">
        <f>IF($A87="","",SUMIF('Pointage'!$C$2:$C$101,$A87,'Pointage'!$Q$2:$Q$101))</f>
        <v/>
      </c>
      <c r="N87" s="4" t="n"/>
      <c r="O87" s="11">
        <f>IF($N87="","",SUMIF('Pointage'!$D$2:$D$101,$N87,'Pointage'!$L$2:$L$101))</f>
        <v/>
      </c>
    </row>
    <row r="88">
      <c r="A88" s="4" t="n"/>
      <c r="B88" s="21">
        <f>IF($A88="","",IFERROR(VLOOKUP($A88,'Pointage'!$C$2:$P$101,2,FALSE),""))</f>
        <v/>
      </c>
      <c r="C88" s="7">
        <f>IF($A88="","",SUMIF('Pointage'!$C$2:$C$101,$A88,'Pointage'!$L$2:$L$101))</f>
        <v/>
      </c>
      <c r="D88" s="7">
        <f>IF($A88="","",SUMIF('Pointage'!$C$2:$C$101,$A88,'Pointage'!$N$2:$N$101))</f>
        <v/>
      </c>
      <c r="E88" s="2">
        <f>IF($A88="","",COUNTIFS('Pointage'!$C$2:$C$101,$A88,'Pointage'!$F$2:$F$101,"Absence"))</f>
        <v/>
      </c>
      <c r="F88" s="9">
        <f>IF($A88="","",IFERROR(VLOOKUP($A88,'Pointage'!$C$2:$P$101,14,FALSE),0))</f>
        <v/>
      </c>
      <c r="G88" s="9">
        <f>IF($A88="","",SUMIF('Pointage'!$C$2:$C$101,$A88,'Pointage'!$Q$2:$Q$101))</f>
        <v/>
      </c>
      <c r="N88" s="4" t="n"/>
      <c r="O88" s="7">
        <f>IF($N88="","",SUMIF('Pointage'!$D$2:$D$101,$N88,'Pointage'!$L$2:$L$101))</f>
        <v/>
      </c>
    </row>
    <row r="89">
      <c r="A89" s="4" t="n"/>
      <c r="B89" s="22">
        <f>IF($A89="","",IFERROR(VLOOKUP($A89,'Pointage'!$C$2:$P$101,2,FALSE),""))</f>
        <v/>
      </c>
      <c r="C89" s="11">
        <f>IF($A89="","",SUMIF('Pointage'!$C$2:$C$101,$A89,'Pointage'!$L$2:$L$101))</f>
        <v/>
      </c>
      <c r="D89" s="11">
        <f>IF($A89="","",SUMIF('Pointage'!$C$2:$C$101,$A89,'Pointage'!$N$2:$N$101))</f>
        <v/>
      </c>
      <c r="E89" s="10">
        <f>IF($A89="","",COUNTIFS('Pointage'!$C$2:$C$101,$A89,'Pointage'!$F$2:$F$101,"Absence"))</f>
        <v/>
      </c>
      <c r="F89" s="12">
        <f>IF($A89="","",IFERROR(VLOOKUP($A89,'Pointage'!$C$2:$P$101,14,FALSE),0))</f>
        <v/>
      </c>
      <c r="G89" s="12">
        <f>IF($A89="","",SUMIF('Pointage'!$C$2:$C$101,$A89,'Pointage'!$Q$2:$Q$101))</f>
        <v/>
      </c>
      <c r="N89" s="4" t="n"/>
      <c r="O89" s="11">
        <f>IF($N89="","",SUMIF('Pointage'!$D$2:$D$101,$N89,'Pointage'!$L$2:$L$101))</f>
        <v/>
      </c>
    </row>
    <row r="90">
      <c r="A90" s="4" t="n"/>
      <c r="B90" s="21">
        <f>IF($A90="","",IFERROR(VLOOKUP($A90,'Pointage'!$C$2:$P$101,2,FALSE),""))</f>
        <v/>
      </c>
      <c r="C90" s="7">
        <f>IF($A90="","",SUMIF('Pointage'!$C$2:$C$101,$A90,'Pointage'!$L$2:$L$101))</f>
        <v/>
      </c>
      <c r="D90" s="7">
        <f>IF($A90="","",SUMIF('Pointage'!$C$2:$C$101,$A90,'Pointage'!$N$2:$N$101))</f>
        <v/>
      </c>
      <c r="E90" s="2">
        <f>IF($A90="","",COUNTIFS('Pointage'!$C$2:$C$101,$A90,'Pointage'!$F$2:$F$101,"Absence"))</f>
        <v/>
      </c>
      <c r="F90" s="9">
        <f>IF($A90="","",IFERROR(VLOOKUP($A90,'Pointage'!$C$2:$P$101,14,FALSE),0))</f>
        <v/>
      </c>
      <c r="G90" s="9">
        <f>IF($A90="","",SUMIF('Pointage'!$C$2:$C$101,$A90,'Pointage'!$Q$2:$Q$101))</f>
        <v/>
      </c>
      <c r="N90" s="4" t="n"/>
      <c r="O90" s="7">
        <f>IF($N90="","",SUMIF('Pointage'!$D$2:$D$101,$N90,'Pointage'!$L$2:$L$101))</f>
        <v/>
      </c>
    </row>
    <row r="91">
      <c r="A91" s="4" t="n"/>
      <c r="B91" s="22">
        <f>IF($A91="","",IFERROR(VLOOKUP($A91,'Pointage'!$C$2:$P$101,2,FALSE),""))</f>
        <v/>
      </c>
      <c r="C91" s="11">
        <f>IF($A91="","",SUMIF('Pointage'!$C$2:$C$101,$A91,'Pointage'!$L$2:$L$101))</f>
        <v/>
      </c>
      <c r="D91" s="11">
        <f>IF($A91="","",SUMIF('Pointage'!$C$2:$C$101,$A91,'Pointage'!$N$2:$N$101))</f>
        <v/>
      </c>
      <c r="E91" s="10">
        <f>IF($A91="","",COUNTIFS('Pointage'!$C$2:$C$101,$A91,'Pointage'!$F$2:$F$101,"Absence"))</f>
        <v/>
      </c>
      <c r="F91" s="12">
        <f>IF($A91="","",IFERROR(VLOOKUP($A91,'Pointage'!$C$2:$P$101,14,FALSE),0))</f>
        <v/>
      </c>
      <c r="G91" s="12">
        <f>IF($A91="","",SUMIF('Pointage'!$C$2:$C$101,$A91,'Pointage'!$Q$2:$Q$101))</f>
        <v/>
      </c>
      <c r="N91" s="4" t="n"/>
      <c r="O91" s="11">
        <f>IF($N91="","",SUMIF('Pointage'!$D$2:$D$101,$N91,'Pointage'!$L$2:$L$101))</f>
        <v/>
      </c>
    </row>
    <row r="92">
      <c r="A92" s="4" t="n"/>
      <c r="B92" s="21">
        <f>IF($A92="","",IFERROR(VLOOKUP($A92,'Pointage'!$C$2:$P$101,2,FALSE),""))</f>
        <v/>
      </c>
      <c r="C92" s="7">
        <f>IF($A92="","",SUMIF('Pointage'!$C$2:$C$101,$A92,'Pointage'!$L$2:$L$101))</f>
        <v/>
      </c>
      <c r="D92" s="7">
        <f>IF($A92="","",SUMIF('Pointage'!$C$2:$C$101,$A92,'Pointage'!$N$2:$N$101))</f>
        <v/>
      </c>
      <c r="E92" s="2">
        <f>IF($A92="","",COUNTIFS('Pointage'!$C$2:$C$101,$A92,'Pointage'!$F$2:$F$101,"Absence"))</f>
        <v/>
      </c>
      <c r="F92" s="9">
        <f>IF($A92="","",IFERROR(VLOOKUP($A92,'Pointage'!$C$2:$P$101,14,FALSE),0))</f>
        <v/>
      </c>
      <c r="G92" s="9">
        <f>IF($A92="","",SUMIF('Pointage'!$C$2:$C$101,$A92,'Pointage'!$Q$2:$Q$101))</f>
        <v/>
      </c>
      <c r="N92" s="4" t="n"/>
      <c r="O92" s="7">
        <f>IF($N92="","",SUMIF('Pointage'!$D$2:$D$101,$N92,'Pointage'!$L$2:$L$101))</f>
        <v/>
      </c>
    </row>
    <row r="93">
      <c r="A93" s="4" t="n"/>
      <c r="B93" s="22">
        <f>IF($A93="","",IFERROR(VLOOKUP($A93,'Pointage'!$C$2:$P$101,2,FALSE),""))</f>
        <v/>
      </c>
      <c r="C93" s="11">
        <f>IF($A93="","",SUMIF('Pointage'!$C$2:$C$101,$A93,'Pointage'!$L$2:$L$101))</f>
        <v/>
      </c>
      <c r="D93" s="11">
        <f>IF($A93="","",SUMIF('Pointage'!$C$2:$C$101,$A93,'Pointage'!$N$2:$N$101))</f>
        <v/>
      </c>
      <c r="E93" s="10">
        <f>IF($A93="","",COUNTIFS('Pointage'!$C$2:$C$101,$A93,'Pointage'!$F$2:$F$101,"Absence"))</f>
        <v/>
      </c>
      <c r="F93" s="12">
        <f>IF($A93="","",IFERROR(VLOOKUP($A93,'Pointage'!$C$2:$P$101,14,FALSE),0))</f>
        <v/>
      </c>
      <c r="G93" s="12">
        <f>IF($A93="","",SUMIF('Pointage'!$C$2:$C$101,$A93,'Pointage'!$Q$2:$Q$101))</f>
        <v/>
      </c>
      <c r="N93" s="4" t="n"/>
      <c r="O93" s="11">
        <f>IF($N93="","",SUMIF('Pointage'!$D$2:$D$101,$N93,'Pointage'!$L$2:$L$101))</f>
        <v/>
      </c>
    </row>
    <row r="94">
      <c r="A94" s="4" t="n"/>
      <c r="B94" s="21">
        <f>IF($A94="","",IFERROR(VLOOKUP($A94,'Pointage'!$C$2:$P$101,2,FALSE),""))</f>
        <v/>
      </c>
      <c r="C94" s="7">
        <f>IF($A94="","",SUMIF('Pointage'!$C$2:$C$101,$A94,'Pointage'!$L$2:$L$101))</f>
        <v/>
      </c>
      <c r="D94" s="7">
        <f>IF($A94="","",SUMIF('Pointage'!$C$2:$C$101,$A94,'Pointage'!$N$2:$N$101))</f>
        <v/>
      </c>
      <c r="E94" s="2">
        <f>IF($A94="","",COUNTIFS('Pointage'!$C$2:$C$101,$A94,'Pointage'!$F$2:$F$101,"Absence"))</f>
        <v/>
      </c>
      <c r="F94" s="9">
        <f>IF($A94="","",IFERROR(VLOOKUP($A94,'Pointage'!$C$2:$P$101,14,FALSE),0))</f>
        <v/>
      </c>
      <c r="G94" s="9">
        <f>IF($A94="","",SUMIF('Pointage'!$C$2:$C$101,$A94,'Pointage'!$Q$2:$Q$101))</f>
        <v/>
      </c>
      <c r="N94" s="4" t="n"/>
      <c r="O94" s="7">
        <f>IF($N94="","",SUMIF('Pointage'!$D$2:$D$101,$N94,'Pointage'!$L$2:$L$101))</f>
        <v/>
      </c>
    </row>
    <row r="95">
      <c r="A95" s="4" t="n"/>
      <c r="B95" s="22">
        <f>IF($A95="","",IFERROR(VLOOKUP($A95,'Pointage'!$C$2:$P$101,2,FALSE),""))</f>
        <v/>
      </c>
      <c r="C95" s="11">
        <f>IF($A95="","",SUMIF('Pointage'!$C$2:$C$101,$A95,'Pointage'!$L$2:$L$101))</f>
        <v/>
      </c>
      <c r="D95" s="11">
        <f>IF($A95="","",SUMIF('Pointage'!$C$2:$C$101,$A95,'Pointage'!$N$2:$N$101))</f>
        <v/>
      </c>
      <c r="E95" s="10">
        <f>IF($A95="","",COUNTIFS('Pointage'!$C$2:$C$101,$A95,'Pointage'!$F$2:$F$101,"Absence"))</f>
        <v/>
      </c>
      <c r="F95" s="12">
        <f>IF($A95="","",IFERROR(VLOOKUP($A95,'Pointage'!$C$2:$P$101,14,FALSE),0))</f>
        <v/>
      </c>
      <c r="G95" s="12">
        <f>IF($A95="","",SUMIF('Pointage'!$C$2:$C$101,$A95,'Pointage'!$Q$2:$Q$101))</f>
        <v/>
      </c>
      <c r="N95" s="4" t="n"/>
      <c r="O95" s="11">
        <f>IF($N95="","",SUMIF('Pointage'!$D$2:$D$101,$N95,'Pointage'!$L$2:$L$101))</f>
        <v/>
      </c>
    </row>
    <row r="96">
      <c r="A96" s="4" t="n"/>
      <c r="B96" s="21">
        <f>IF($A96="","",IFERROR(VLOOKUP($A96,'Pointage'!$C$2:$P$101,2,FALSE),""))</f>
        <v/>
      </c>
      <c r="C96" s="7">
        <f>IF($A96="","",SUMIF('Pointage'!$C$2:$C$101,$A96,'Pointage'!$L$2:$L$101))</f>
        <v/>
      </c>
      <c r="D96" s="7">
        <f>IF($A96="","",SUMIF('Pointage'!$C$2:$C$101,$A96,'Pointage'!$N$2:$N$101))</f>
        <v/>
      </c>
      <c r="E96" s="2">
        <f>IF($A96="","",COUNTIFS('Pointage'!$C$2:$C$101,$A96,'Pointage'!$F$2:$F$101,"Absence"))</f>
        <v/>
      </c>
      <c r="F96" s="9">
        <f>IF($A96="","",IFERROR(VLOOKUP($A96,'Pointage'!$C$2:$P$101,14,FALSE),0))</f>
        <v/>
      </c>
      <c r="G96" s="9">
        <f>IF($A96="","",SUMIF('Pointage'!$C$2:$C$101,$A96,'Pointage'!$Q$2:$Q$101))</f>
        <v/>
      </c>
      <c r="N96" s="4" t="n"/>
      <c r="O96" s="7">
        <f>IF($N96="","",SUMIF('Pointage'!$D$2:$D$101,$N96,'Pointage'!$L$2:$L$101))</f>
        <v/>
      </c>
    </row>
    <row r="97">
      <c r="A97" s="4" t="n"/>
      <c r="B97" s="22">
        <f>IF($A97="","",IFERROR(VLOOKUP($A97,'Pointage'!$C$2:$P$101,2,FALSE),""))</f>
        <v/>
      </c>
      <c r="C97" s="11">
        <f>IF($A97="","",SUMIF('Pointage'!$C$2:$C$101,$A97,'Pointage'!$L$2:$L$101))</f>
        <v/>
      </c>
      <c r="D97" s="11">
        <f>IF($A97="","",SUMIF('Pointage'!$C$2:$C$101,$A97,'Pointage'!$N$2:$N$101))</f>
        <v/>
      </c>
      <c r="E97" s="10">
        <f>IF($A97="","",COUNTIFS('Pointage'!$C$2:$C$101,$A97,'Pointage'!$F$2:$F$101,"Absence"))</f>
        <v/>
      </c>
      <c r="F97" s="12">
        <f>IF($A97="","",IFERROR(VLOOKUP($A97,'Pointage'!$C$2:$P$101,14,FALSE),0))</f>
        <v/>
      </c>
      <c r="G97" s="12">
        <f>IF($A97="","",SUMIF('Pointage'!$C$2:$C$101,$A97,'Pointage'!$Q$2:$Q$101))</f>
        <v/>
      </c>
      <c r="N97" s="4" t="n"/>
      <c r="O97" s="11">
        <f>IF($N97="","",SUMIF('Pointage'!$D$2:$D$101,$N97,'Pointage'!$L$2:$L$101))</f>
        <v/>
      </c>
    </row>
    <row r="98">
      <c r="A98" s="4" t="n"/>
      <c r="B98" s="21">
        <f>IF($A98="","",IFERROR(VLOOKUP($A98,'Pointage'!$C$2:$P$101,2,FALSE),""))</f>
        <v/>
      </c>
      <c r="C98" s="7">
        <f>IF($A98="","",SUMIF('Pointage'!$C$2:$C$101,$A98,'Pointage'!$L$2:$L$101))</f>
        <v/>
      </c>
      <c r="D98" s="7">
        <f>IF($A98="","",SUMIF('Pointage'!$C$2:$C$101,$A98,'Pointage'!$N$2:$N$101))</f>
        <v/>
      </c>
      <c r="E98" s="2">
        <f>IF($A98="","",COUNTIFS('Pointage'!$C$2:$C$101,$A98,'Pointage'!$F$2:$F$101,"Absence"))</f>
        <v/>
      </c>
      <c r="F98" s="9">
        <f>IF($A98="","",IFERROR(VLOOKUP($A98,'Pointage'!$C$2:$P$101,14,FALSE),0))</f>
        <v/>
      </c>
      <c r="G98" s="9">
        <f>IF($A98="","",SUMIF('Pointage'!$C$2:$C$101,$A98,'Pointage'!$Q$2:$Q$101))</f>
        <v/>
      </c>
      <c r="N98" s="4" t="n"/>
      <c r="O98" s="7">
        <f>IF($N98="","",SUMIF('Pointage'!$D$2:$D$101,$N98,'Pointage'!$L$2:$L$101))</f>
        <v/>
      </c>
    </row>
    <row r="99">
      <c r="A99" s="4" t="n"/>
      <c r="B99" s="22">
        <f>IF($A99="","",IFERROR(VLOOKUP($A99,'Pointage'!$C$2:$P$101,2,FALSE),""))</f>
        <v/>
      </c>
      <c r="C99" s="11">
        <f>IF($A99="","",SUMIF('Pointage'!$C$2:$C$101,$A99,'Pointage'!$L$2:$L$101))</f>
        <v/>
      </c>
      <c r="D99" s="11">
        <f>IF($A99="","",SUMIF('Pointage'!$C$2:$C$101,$A99,'Pointage'!$N$2:$N$101))</f>
        <v/>
      </c>
      <c r="E99" s="10">
        <f>IF($A99="","",COUNTIFS('Pointage'!$C$2:$C$101,$A99,'Pointage'!$F$2:$F$101,"Absence"))</f>
        <v/>
      </c>
      <c r="F99" s="12">
        <f>IF($A99="","",IFERROR(VLOOKUP($A99,'Pointage'!$C$2:$P$101,14,FALSE),0))</f>
        <v/>
      </c>
      <c r="G99" s="12">
        <f>IF($A99="","",SUMIF('Pointage'!$C$2:$C$101,$A99,'Pointage'!$Q$2:$Q$101))</f>
        <v/>
      </c>
      <c r="N99" s="4" t="n"/>
      <c r="O99" s="11">
        <f>IF($N99="","",SUMIF('Pointage'!$D$2:$D$101,$N99,'Pointage'!$L$2:$L$101))</f>
        <v/>
      </c>
    </row>
    <row r="100">
      <c r="A100" s="4" t="n"/>
      <c r="B100" s="21">
        <f>IF($A100="","",IFERROR(VLOOKUP($A100,'Pointage'!$C$2:$P$101,2,FALSE),""))</f>
        <v/>
      </c>
      <c r="C100" s="7">
        <f>IF($A100="","",SUMIF('Pointage'!$C$2:$C$101,$A100,'Pointage'!$L$2:$L$101))</f>
        <v/>
      </c>
      <c r="D100" s="7">
        <f>IF($A100="","",SUMIF('Pointage'!$C$2:$C$101,$A100,'Pointage'!$N$2:$N$101))</f>
        <v/>
      </c>
      <c r="E100" s="2">
        <f>IF($A100="","",COUNTIFS('Pointage'!$C$2:$C$101,$A100,'Pointage'!$F$2:$F$101,"Absence"))</f>
        <v/>
      </c>
      <c r="F100" s="9">
        <f>IF($A100="","",IFERROR(VLOOKUP($A100,'Pointage'!$C$2:$P$101,14,FALSE),0))</f>
        <v/>
      </c>
      <c r="G100" s="9">
        <f>IF($A100="","",SUMIF('Pointage'!$C$2:$C$101,$A100,'Pointage'!$Q$2:$Q$101))</f>
        <v/>
      </c>
      <c r="N100" s="4" t="n"/>
      <c r="O100" s="7">
        <f>IF($N100="","",SUMIF('Pointage'!$D$2:$D$101,$N100,'Pointage'!$L$2:$L$101))</f>
        <v/>
      </c>
    </row>
    <row r="101">
      <c r="A101" s="4" t="n"/>
      <c r="B101" s="22">
        <f>IF($A101="","",IFERROR(VLOOKUP($A101,'Pointage'!$C$2:$P$101,2,FALSE),""))</f>
        <v/>
      </c>
      <c r="C101" s="11">
        <f>IF($A101="","",SUMIF('Pointage'!$C$2:$C$101,$A101,'Pointage'!$L$2:$L$101))</f>
        <v/>
      </c>
      <c r="D101" s="11">
        <f>IF($A101="","",SUMIF('Pointage'!$C$2:$C$101,$A101,'Pointage'!$N$2:$N$101))</f>
        <v/>
      </c>
      <c r="E101" s="10">
        <f>IF($A101="","",COUNTIFS('Pointage'!$C$2:$C$101,$A101,'Pointage'!$F$2:$F$101,"Absence"))</f>
        <v/>
      </c>
      <c r="F101" s="12">
        <f>IF($A101="","",IFERROR(VLOOKUP($A101,'Pointage'!$C$2:$P$101,14,FALSE),0))</f>
        <v/>
      </c>
      <c r="G101" s="12">
        <f>IF($A101="","",SUMIF('Pointage'!$C$2:$C$101,$A101,'Pointage'!$Q$2:$Q$101))</f>
        <v/>
      </c>
      <c r="N101" s="4" t="n"/>
      <c r="O101" s="11">
        <f>IF($N101="","",SUMIF('Pointage'!$D$2:$D$101,$N101,'Pointage'!$L$2:$L$101))</f>
        <v/>
      </c>
    </row>
    <row r="102">
      <c r="A102" s="4" t="n"/>
      <c r="B102" s="21">
        <f>IF($A102="","",IFERROR(VLOOKUP($A102,'Pointage'!$C$2:$P$101,2,FALSE),""))</f>
        <v/>
      </c>
      <c r="C102" s="7">
        <f>IF($A102="","",SUMIF('Pointage'!$C$2:$C$101,$A102,'Pointage'!$L$2:$L$101))</f>
        <v/>
      </c>
      <c r="D102" s="7">
        <f>IF($A102="","",SUMIF('Pointage'!$C$2:$C$101,$A102,'Pointage'!$N$2:$N$101))</f>
        <v/>
      </c>
      <c r="E102" s="2">
        <f>IF($A102="","",COUNTIFS('Pointage'!$C$2:$C$101,$A102,'Pointage'!$F$2:$F$101,"Absence"))</f>
        <v/>
      </c>
      <c r="F102" s="9">
        <f>IF($A102="","",IFERROR(VLOOKUP($A102,'Pointage'!$C$2:$P$101,14,FALSE),0))</f>
        <v/>
      </c>
      <c r="G102" s="9">
        <f>IF($A102="","",SUMIF('Pointage'!$C$2:$C$101,$A102,'Pointage'!$Q$2:$Q$101))</f>
        <v/>
      </c>
      <c r="N102" s="4" t="n"/>
      <c r="O102" s="7">
        <f>IF($N102="","",SUMIF('Pointage'!$D$2:$D$101,$N102,'Pointage'!$L$2:$L$101))</f>
        <v/>
      </c>
    </row>
    <row r="103">
      <c r="A103" s="4" t="n"/>
      <c r="B103" s="22">
        <f>IF($A103="","",IFERROR(VLOOKUP($A103,'Pointage'!$C$2:$P$101,2,FALSE),""))</f>
        <v/>
      </c>
      <c r="C103" s="11">
        <f>IF($A103="","",SUMIF('Pointage'!$C$2:$C$101,$A103,'Pointage'!$L$2:$L$101))</f>
        <v/>
      </c>
      <c r="D103" s="11">
        <f>IF($A103="","",SUMIF('Pointage'!$C$2:$C$101,$A103,'Pointage'!$N$2:$N$101))</f>
        <v/>
      </c>
      <c r="E103" s="10">
        <f>IF($A103="","",COUNTIFS('Pointage'!$C$2:$C$101,$A103,'Pointage'!$F$2:$F$101,"Absence"))</f>
        <v/>
      </c>
      <c r="F103" s="12">
        <f>IF($A103="","",IFERROR(VLOOKUP($A103,'Pointage'!$C$2:$P$101,14,FALSE),0))</f>
        <v/>
      </c>
      <c r="G103" s="12">
        <f>IF($A103="","",SUMIF('Pointage'!$C$2:$C$101,$A103,'Pointage'!$Q$2:$Q$101))</f>
        <v/>
      </c>
      <c r="N103" s="4" t="n"/>
      <c r="O103" s="11">
        <f>IF($N103="","",SUMIF('Pointage'!$D$2:$D$101,$N103,'Pointage'!$L$2:$L$101))</f>
        <v/>
      </c>
    </row>
    <row r="104">
      <c r="A104" s="4" t="n"/>
      <c r="B104" s="21">
        <f>IF($A104="","",IFERROR(VLOOKUP($A104,'Pointage'!$C$2:$P$101,2,FALSE),""))</f>
        <v/>
      </c>
      <c r="C104" s="7">
        <f>IF($A104="","",SUMIF('Pointage'!$C$2:$C$101,$A104,'Pointage'!$L$2:$L$101))</f>
        <v/>
      </c>
      <c r="D104" s="7">
        <f>IF($A104="","",SUMIF('Pointage'!$C$2:$C$101,$A104,'Pointage'!$N$2:$N$101))</f>
        <v/>
      </c>
      <c r="E104" s="2">
        <f>IF($A104="","",COUNTIFS('Pointage'!$C$2:$C$101,$A104,'Pointage'!$F$2:$F$101,"Absence"))</f>
        <v/>
      </c>
      <c r="F104" s="9">
        <f>IF($A104="","",IFERROR(VLOOKUP($A104,'Pointage'!$C$2:$P$101,14,FALSE),0))</f>
        <v/>
      </c>
      <c r="G104" s="9">
        <f>IF($A104="","",SUMIF('Pointage'!$C$2:$C$101,$A104,'Pointage'!$Q$2:$Q$101))</f>
        <v/>
      </c>
      <c r="N104" s="4" t="n"/>
      <c r="O104" s="7">
        <f>IF($N104="","",SUMIF('Pointage'!$D$2:$D$101,$N104,'Pointage'!$L$2:$L$101))</f>
        <v/>
      </c>
    </row>
    <row r="105">
      <c r="A105" s="4" t="n"/>
      <c r="B105" s="22">
        <f>IF($A105="","",IFERROR(VLOOKUP($A105,'Pointage'!$C$2:$P$101,2,FALSE),""))</f>
        <v/>
      </c>
      <c r="C105" s="11">
        <f>IF($A105="","",SUMIF('Pointage'!$C$2:$C$101,$A105,'Pointage'!$L$2:$L$101))</f>
        <v/>
      </c>
      <c r="D105" s="11">
        <f>IF($A105="","",SUMIF('Pointage'!$C$2:$C$101,$A105,'Pointage'!$N$2:$N$101))</f>
        <v/>
      </c>
      <c r="E105" s="10">
        <f>IF($A105="","",COUNTIFS('Pointage'!$C$2:$C$101,$A105,'Pointage'!$F$2:$F$101,"Absence"))</f>
        <v/>
      </c>
      <c r="F105" s="12">
        <f>IF($A105="","",IFERROR(VLOOKUP($A105,'Pointage'!$C$2:$P$101,14,FALSE),0))</f>
        <v/>
      </c>
      <c r="G105" s="12">
        <f>IF($A105="","",SUMIF('Pointage'!$C$2:$C$101,$A105,'Pointage'!$Q$2:$Q$101))</f>
        <v/>
      </c>
      <c r="N105" s="4" t="n"/>
      <c r="O105" s="11">
        <f>IF($N105="","",SUMIF('Pointage'!$D$2:$D$101,$N105,'Pointage'!$L$2:$L$101))</f>
        <v/>
      </c>
    </row>
    <row r="106">
      <c r="A106" s="4" t="n"/>
      <c r="B106" s="21">
        <f>IF($A106="","",IFERROR(VLOOKUP($A106,'Pointage'!$C$2:$P$101,2,FALSE),""))</f>
        <v/>
      </c>
      <c r="C106" s="7">
        <f>IF($A106="","",SUMIF('Pointage'!$C$2:$C$101,$A106,'Pointage'!$L$2:$L$101))</f>
        <v/>
      </c>
      <c r="D106" s="7">
        <f>IF($A106="","",SUMIF('Pointage'!$C$2:$C$101,$A106,'Pointage'!$N$2:$N$101))</f>
        <v/>
      </c>
      <c r="E106" s="2">
        <f>IF($A106="","",COUNTIFS('Pointage'!$C$2:$C$101,$A106,'Pointage'!$F$2:$F$101,"Absence"))</f>
        <v/>
      </c>
      <c r="F106" s="9">
        <f>IF($A106="","",IFERROR(VLOOKUP($A106,'Pointage'!$C$2:$P$101,14,FALSE),0))</f>
        <v/>
      </c>
      <c r="G106" s="9">
        <f>IF($A106="","",SUMIF('Pointage'!$C$2:$C$101,$A106,'Pointage'!$Q$2:$Q$101))</f>
        <v/>
      </c>
      <c r="N106" s="4" t="n"/>
      <c r="O106" s="7">
        <f>IF($N106="","",SUMIF('Pointage'!$D$2:$D$101,$N106,'Pointage'!$L$2:$L$101))</f>
        <v/>
      </c>
    </row>
    <row r="107">
      <c r="A107" s="4" t="n"/>
      <c r="B107" s="22">
        <f>IF($A107="","",IFERROR(VLOOKUP($A107,'Pointage'!$C$2:$P$101,2,FALSE),""))</f>
        <v/>
      </c>
      <c r="C107" s="11">
        <f>IF($A107="","",SUMIF('Pointage'!$C$2:$C$101,$A107,'Pointage'!$L$2:$L$101))</f>
        <v/>
      </c>
      <c r="D107" s="11">
        <f>IF($A107="","",SUMIF('Pointage'!$C$2:$C$101,$A107,'Pointage'!$N$2:$N$101))</f>
        <v/>
      </c>
      <c r="E107" s="10">
        <f>IF($A107="","",COUNTIFS('Pointage'!$C$2:$C$101,$A107,'Pointage'!$F$2:$F$101,"Absence"))</f>
        <v/>
      </c>
      <c r="F107" s="12">
        <f>IF($A107="","",IFERROR(VLOOKUP($A107,'Pointage'!$C$2:$P$101,14,FALSE),0))</f>
        <v/>
      </c>
      <c r="G107" s="12">
        <f>IF($A107="","",SUMIF('Pointage'!$C$2:$C$101,$A107,'Pointage'!$Q$2:$Q$101))</f>
        <v/>
      </c>
      <c r="N107" s="4" t="n"/>
      <c r="O107" s="11">
        <f>IF($N107="","",SUMIF('Pointage'!$D$2:$D$101,$N107,'Pointage'!$L$2:$L$101))</f>
        <v/>
      </c>
    </row>
    <row r="108">
      <c r="A108" s="4" t="n"/>
      <c r="B108" s="21">
        <f>IF($A108="","",IFERROR(VLOOKUP($A108,'Pointage'!$C$2:$P$101,2,FALSE),""))</f>
        <v/>
      </c>
      <c r="C108" s="7">
        <f>IF($A108="","",SUMIF('Pointage'!$C$2:$C$101,$A108,'Pointage'!$L$2:$L$101))</f>
        <v/>
      </c>
      <c r="D108" s="7">
        <f>IF($A108="","",SUMIF('Pointage'!$C$2:$C$101,$A108,'Pointage'!$N$2:$N$101))</f>
        <v/>
      </c>
      <c r="E108" s="2">
        <f>IF($A108="","",COUNTIFS('Pointage'!$C$2:$C$101,$A108,'Pointage'!$F$2:$F$101,"Absence"))</f>
        <v/>
      </c>
      <c r="F108" s="9">
        <f>IF($A108="","",IFERROR(VLOOKUP($A108,'Pointage'!$C$2:$P$101,14,FALSE),0))</f>
        <v/>
      </c>
      <c r="G108" s="9">
        <f>IF($A108="","",SUMIF('Pointage'!$C$2:$C$101,$A108,'Pointage'!$Q$2:$Q$101))</f>
        <v/>
      </c>
      <c r="N108" s="4" t="n"/>
      <c r="O108" s="7">
        <f>IF($N108="","",SUMIF('Pointage'!$D$2:$D$101,$N108,'Pointage'!$L$2:$L$101))</f>
        <v/>
      </c>
    </row>
    <row r="109">
      <c r="A109" s="4" t="n"/>
      <c r="B109" s="22">
        <f>IF($A109="","",IFERROR(VLOOKUP($A109,'Pointage'!$C$2:$P$101,2,FALSE),""))</f>
        <v/>
      </c>
      <c r="C109" s="11">
        <f>IF($A109="","",SUMIF('Pointage'!$C$2:$C$101,$A109,'Pointage'!$L$2:$L$101))</f>
        <v/>
      </c>
      <c r="D109" s="11">
        <f>IF($A109="","",SUMIF('Pointage'!$C$2:$C$101,$A109,'Pointage'!$N$2:$N$101))</f>
        <v/>
      </c>
      <c r="E109" s="10">
        <f>IF($A109="","",COUNTIFS('Pointage'!$C$2:$C$101,$A109,'Pointage'!$F$2:$F$101,"Absence"))</f>
        <v/>
      </c>
      <c r="F109" s="12">
        <f>IF($A109="","",IFERROR(VLOOKUP($A109,'Pointage'!$C$2:$P$101,14,FALSE),0))</f>
        <v/>
      </c>
      <c r="G109" s="12">
        <f>IF($A109="","",SUMIF('Pointage'!$C$2:$C$101,$A109,'Pointage'!$Q$2:$Q$101))</f>
        <v/>
      </c>
      <c r="N109" s="4" t="n"/>
      <c r="O109" s="11">
        <f>IF($N109="","",SUMIF('Pointage'!$D$2:$D$101,$N109,'Pointage'!$L$2:$L$101))</f>
        <v/>
      </c>
    </row>
  </sheetData>
  <autoFilter ref="A9:G109"/>
  <mergeCells count="1">
    <mergeCell ref="A1:G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82" customWidth="1" min="2" max="2"/>
    <col width="4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28" customHeight="1">
      <c r="A1" s="17" t="inlineStr">
        <is>
          <t>Mode d’emploi – Fichier pointage heures</t>
        </is>
      </c>
    </row>
    <row r="3">
      <c r="A3" s="1" t="inlineStr">
        <is>
          <t>Feuille</t>
        </is>
      </c>
      <c r="B3" s="1" t="inlineStr">
        <is>
          <t>Utilisation</t>
        </is>
      </c>
    </row>
    <row r="4" ht="38" customHeight="1">
      <c r="A4" s="18" t="inlineStr">
        <is>
          <t>Pointage</t>
        </is>
      </c>
      <c r="B4" s="23" t="inlineStr">
        <is>
          <t>Saisir une ligne par salarié et par journée. Les cellules jaunes sont prévues pour la saisie ou la correction des informations.</t>
        </is>
      </c>
    </row>
    <row r="5" ht="38" customHeight="1">
      <c r="A5" s="18" t="inlineStr">
        <is>
          <t>Synthèse</t>
        </is>
      </c>
      <c r="B5" s="24" t="inlineStr">
        <is>
          <t>Consulter les indicateurs mensuels, le récapitulatif individuel et les graphiques. Ajouter un salarié dans la colonne Salarié du tableau récapitulatif pour le suivre.</t>
        </is>
      </c>
    </row>
    <row r="6" ht="38" customHeight="1">
      <c r="A6" s="18" t="inlineStr">
        <is>
          <t>Formats</t>
        </is>
      </c>
      <c r="B6" s="23" t="inlineStr">
        <is>
          <t>Utiliser le format JJ/MM/AAAA pour les dates, hh:mm pour les heures d’arrivée, de pause et de départ, et [h]:mm pour les durées.</t>
        </is>
      </c>
    </row>
    <row r="7" ht="38" customHeight="1">
      <c r="A7" s="18" t="inlineStr">
        <is>
          <t>Type de journée</t>
        </is>
      </c>
      <c r="B7" s="24" t="inlineStr">
        <is>
          <t>Sélectionner Présence, Télétravail, Congé payé, Maladie ou Absence dans la liste déroulante Type de journée.</t>
        </is>
      </c>
    </row>
    <row r="8" ht="38" customHeight="1">
      <c r="A8" s="18" t="inlineStr">
        <is>
          <t>Calcul automatique</t>
        </is>
      </c>
      <c r="B8" s="23" t="inlineStr">
        <is>
          <t>Les heures travaillées sont calculées automatiquement à partir des horaires saisis et de la pause méridienne.</t>
        </is>
      </c>
    </row>
    <row r="9" ht="38" customHeight="1">
      <c r="A9" s="18" t="inlineStr">
        <is>
          <t>Paie</t>
        </is>
      </c>
      <c r="B9" s="24" t="inlineStr">
        <is>
          <t>Vérifier les heures supplémentaires avant validation de la paie et contrôler les commentaires associés.</t>
        </is>
      </c>
    </row>
    <row r="10" ht="38" customHeight="1">
      <c r="A10" s="18" t="inlineStr">
        <is>
          <t>Conformité</t>
        </is>
      </c>
      <c r="B10" s="23" t="inlineStr">
        <is>
          <t>Ce fichier constitue un outil de suivi. Les données doivent être contrôlées avec les règles internes, la convention collective et le Code du travail.</t>
        </is>
      </c>
    </row>
    <row r="11" ht="38" customHeight="1">
      <c r="A11" s="18" t="inlineStr">
        <is>
          <t>Confidentialité</t>
        </is>
      </c>
      <c r="B11" s="24" t="inlineStr">
        <is>
          <t>Les données salariés sont confidentielles. Limiter l’accès aux personnes habilitées, appliquer les durées de conservation internes et respecter les principes RGPD ainsi que les recommandations de la CNIL.</t>
        </is>
      </c>
    </row>
    <row r="13" ht="34" customHeight="1">
      <c r="A13" s="13" t="inlineStr">
        <is>
          <t>Colonnes principales</t>
        </is>
      </c>
      <c r="B13" s="24" t="inlineStr">
        <is>
          <t>Date, salarié, site, poste, type de journée, horaires, heures prévues, taux horaire et commentaire sont saisis ou vérifiés dans la feuille Pointage.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2026-09-07T09:27:22Z</dcterms:created>
  <dcterms:modified xmlns:dcterms="http://purl.org/dc/terms/" xmlns:xsi="http://www.w3.org/2001/XMLSchema-instance" xsi:type="dcterms:W3CDTF">2026-09-07T09:27:22Z</dcterms:modified>
</cp:coreProperties>
</file>