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omalies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'Anomalies'!$A$3:$S$103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\ ##0,00\ &quot;€&quot;"/>
    <numFmt numFmtId="167" formatCode="mm/yyyy"/>
  </numFmts>
  <fonts count="7">
    <font>
      <name val="Calibri"/>
      <family val="2"/>
      <color theme="1"/>
      <sz val="11"/>
      <scheme val="minor"/>
    </font>
    <font>
      <name val="Calibri"/>
      <b val="1"/>
      <color rgb="FFFFFFFF"/>
      <sz val="15"/>
    </font>
    <font>
      <name val="Calibri"/>
      <i val="1"/>
      <color rgb="FFBE123C"/>
      <sz val="10"/>
    </font>
    <font>
      <name val="Calibri"/>
      <b val="1"/>
      <color rgb="FFFFFFFF"/>
      <sz val="11"/>
    </font>
    <font>
      <name val="Calibri"/>
      <color rgb="FF000000"/>
      <sz val="10"/>
    </font>
    <font>
      <name val="Calibri"/>
      <b val="1"/>
      <color rgb="FFFFFFFF"/>
      <sz val="10"/>
    </font>
    <font>
      <name val="Calibri"/>
      <b val="1"/>
      <color rgb="FFBE123C"/>
      <sz val="13"/>
    </font>
  </fonts>
  <fills count="10">
    <fill>
      <patternFill/>
    </fill>
    <fill>
      <patternFill patternType="gray125"/>
    </fill>
    <fill>
      <patternFill patternType="solid">
        <fgColor rgb="FFE11D48"/>
      </patternFill>
    </fill>
    <fill>
      <patternFill patternType="solid">
        <fgColor rgb="FFFFFBEB"/>
      </patternFill>
    </fill>
    <fill>
      <patternFill patternType="solid">
        <fgColor rgb="FFFDF0F3"/>
      </patternFill>
    </fill>
    <fill>
      <patternFill patternType="solid">
        <fgColor rgb="FFFFFFFF"/>
      </patternFill>
    </fill>
    <fill>
      <patternFill patternType="solid">
        <fgColor rgb="FF0891B2"/>
      </patternFill>
    </fill>
    <fill>
      <patternFill patternType="solid">
        <fgColor rgb="FFBE123C"/>
      </patternFill>
    </fill>
    <fill>
      <patternFill patternType="solid">
        <fgColor rgb="FF16A34A"/>
      </patternFill>
    </fill>
    <fill>
      <patternFill patternType="solid">
        <fgColor rgb="FFDC262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right" vertical="center"/>
    </xf>
    <xf numFmtId="9" fontId="4" fillId="4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9" fontId="4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166" fontId="6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" fontId="6" fillId="4" borderId="1" applyAlignment="1" pivotButton="0" quotePrefix="0" xfId="0">
      <alignment horizontal="center" vertical="center" wrapText="1"/>
    </xf>
    <xf numFmtId="9" fontId="6" fillId="4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FFFFFFFF"/>
        <sz val="10"/>
      </font>
      <fill>
        <patternFill patternType="solid">
          <fgColor rgb="FFDC2626"/>
        </patternFill>
      </fill>
    </dxf>
    <dxf>
      <font>
        <name val="Calibri"/>
        <b val="1"/>
        <color rgb="FFFFFFFF"/>
        <sz val="10"/>
      </font>
      <fill>
        <patternFill patternType="solid">
          <fgColor rgb="FF16A34A"/>
        </patternFill>
      </fill>
    </dxf>
    <dxf>
      <font>
        <name val="Calibri"/>
        <b val="1"/>
        <color rgb="FFFFFFFF"/>
        <sz val="10"/>
      </font>
      <fill>
        <patternFill patternType="solid">
          <fgColor rgb="FFBE123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Anomalies par statut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bord'!B13</f>
            </strRef>
          </tx>
          <spPr>
            <a:solidFill xmlns:a="http://schemas.openxmlformats.org/drawingml/2006/main">
              <a:srgbClr val="FFE11D48"/>
            </a:solidFill>
            <a:ln xmlns:a="http://schemas.openxmlformats.org/drawingml/2006/main">
              <a:solidFill>
                <a:srgbClr val="FFE11D48"/>
              </a:solidFill>
              <a:prstDash val="solid"/>
            </a:ln>
          </spPr>
          <cat>
            <numRef>
              <f>'Tableau de bord'!$A$14:$A$17</f>
            </numRef>
          </cat>
          <val>
            <numRef>
              <f>'Tableau de bord'!$B$14:$B$17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d’anomalies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Anomalies par service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bord'!E14</f>
            </strRef>
          </tx>
          <spPr>
            <a:solidFill xmlns:a="http://schemas.openxmlformats.org/drawingml/2006/main">
              <a:srgbClr val="FF0891B2"/>
            </a:solidFill>
            <a:ln xmlns:a="http://schemas.openxmlformats.org/drawingml/2006/main">
              <a:solidFill>
                <a:srgbClr val="FF0891B2"/>
              </a:solidFill>
              <a:prstDash val="solid"/>
            </a:ln>
          </spPr>
          <cat>
            <numRef>
              <f>'Tableau de bord'!$D$15:$D$20</f>
            </numRef>
          </cat>
          <val>
            <numRef>
              <f>'Tableau de bord'!$E$15:$E$20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d’anomalies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par criticité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bord'!H13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FDC2626"/>
              </a:solidFill>
              <a:ln xmlns:a="http://schemas.openxmlformats.org/drawingml/2006/main">
                <a:solidFill>
                  <a:srgbClr val="FFDC2626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BE123C"/>
              </a:solidFill>
              <a:ln xmlns:a="http://schemas.openxmlformats.org/drawingml/2006/main">
                <a:solidFill>
                  <a:srgbClr val="FFBE123C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F16A34A"/>
              </a:solidFill>
              <a:ln xmlns:a="http://schemas.openxmlformats.org/drawingml/2006/main">
                <a:solidFill>
                  <a:srgbClr val="FF16A34A"/>
                </a:solidFill>
                <a:prstDash val="solid"/>
              </a:ln>
            </spPr>
          </dPt>
          <cat>
            <numRef>
              <f>'Tableau de bord'!$G$14:$G$16</f>
            </numRef>
          </cat>
          <val>
            <numRef>
              <f>'Tableau de bord'!$H$14:$H$16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des détections mensuelles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bord'!B23</f>
            </strRef>
          </tx>
          <spPr>
            <a:ln xmlns:a="http://schemas.openxmlformats.org/drawingml/2006/main" w="26000">
              <a:solidFill>
                <a:srgbClr val="FF16A34A"/>
              </a:solidFill>
              <a:prstDash val="solid"/>
            </a:ln>
          </spPr>
          <marker>
            <symbol val="circle"/>
            <size val="7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bord'!$A$24:$A$31</f>
            </numRef>
          </cat>
          <val>
            <numRef>
              <f>'Tableau de bord'!$B$24:$B$31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d’anomalies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33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33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50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50</row>
      <rowOff>0</rowOff>
    </from>
    <ext cx="468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6" customWidth="1" min="3" max="3"/>
    <col width="16" customWidth="1" min="4" max="4"/>
    <col width="14" customWidth="1" min="5" max="5"/>
    <col width="16" customWidth="1" min="6" max="6"/>
    <col width="38" customWidth="1" min="7" max="7"/>
    <col width="18" customWidth="1" min="8" max="8"/>
    <col width="15" customWidth="1" min="9" max="9"/>
    <col width="22" customWidth="1" min="10" max="10"/>
    <col width="15" customWidth="1" min="11" max="11"/>
    <col width="16" customWidth="1" min="12" max="12"/>
    <col width="18" customWidth="1" min="13" max="13"/>
    <col width="12" customWidth="1" min="14" max="14"/>
    <col width="38" customWidth="1" min="15" max="15"/>
    <col width="16" customWidth="1" min="16" max="16"/>
    <col width="15" customWidth="1" min="17" max="17"/>
    <col width="17" customWidth="1" min="18" max="18"/>
    <col width="34" customWidth="1" min="19" max="19"/>
  </cols>
  <sheetData>
    <row r="1" ht="28" customHeight="1">
      <c r="A1" s="1" t="inlineStr">
        <is>
          <t>Registre des anomalies</t>
        </is>
      </c>
    </row>
    <row r="2" ht="24" customHeight="1">
      <c r="A2" s="2" t="inlineStr">
        <is>
          <t>Saisir une ligne par anomalie. Les cellules jaunes sont à compléter ; les cellules à fond rose clair sont calculées automatiquement.</t>
        </is>
      </c>
    </row>
    <row r="3" ht="40" customHeight="1">
      <c r="A3" s="3" t="inlineStr">
        <is>
          <t>ID anomalie</t>
        </is>
      </c>
      <c r="B3" s="3" t="inlineStr">
        <is>
          <t>Date de détection</t>
        </is>
      </c>
      <c r="C3" s="3" t="inlineStr">
        <is>
          <t>Détectée par</t>
        </is>
      </c>
      <c r="D3" s="3" t="inlineStr">
        <is>
          <t>Service</t>
        </is>
      </c>
      <c r="E3" s="3" t="inlineStr">
        <is>
          <t>Site</t>
        </is>
      </c>
      <c r="F3" s="3" t="inlineStr">
        <is>
          <t>Catégorie</t>
        </is>
      </c>
      <c r="G3" s="3" t="inlineStr">
        <is>
          <t>Description de l’anomalie</t>
        </is>
      </c>
      <c r="H3" s="3" t="inlineStr">
        <is>
          <t>Niveau de criticité</t>
        </is>
      </c>
      <c r="I3" s="3" t="inlineStr">
        <is>
          <t>Statut</t>
        </is>
      </c>
      <c r="J3" s="3" t="inlineStr">
        <is>
          <t>Responsable du traitement</t>
        </is>
      </c>
      <c r="K3" s="3" t="inlineStr">
        <is>
          <t>Date cible</t>
        </is>
      </c>
      <c r="L3" s="3" t="inlineStr">
        <is>
          <t>Date de clôture</t>
        </is>
      </c>
      <c r="M3" s="3" t="inlineStr">
        <is>
          <t>Délai de résolution (jours)</t>
        </is>
      </c>
      <c r="N3" s="3" t="inlineStr">
        <is>
          <t>Retard ?</t>
        </is>
      </c>
      <c r="O3" s="3" t="inlineStr">
        <is>
          <t>Action corrective</t>
        </is>
      </c>
      <c r="P3" s="3" t="inlineStr">
        <is>
          <t>Coût estimé (€)</t>
        </is>
      </c>
      <c r="Q3" s="3" t="inlineStr">
        <is>
          <t>Coût réel (€)</t>
        </is>
      </c>
      <c r="R3" s="3" t="inlineStr">
        <is>
          <t>Taux de réalisation</t>
        </is>
      </c>
      <c r="S3" s="3" t="inlineStr">
        <is>
          <t>Commentaire / preuve</t>
        </is>
      </c>
    </row>
    <row r="4" ht="42" customHeight="1">
      <c r="A4" s="4" t="inlineStr">
        <is>
          <t>ANO-2026-001</t>
        </is>
      </c>
      <c r="B4" s="5" t="n">
        <v>46027</v>
      </c>
      <c r="C4" s="4" t="inlineStr">
        <is>
          <t>Camille</t>
        </is>
      </c>
      <c r="D4" s="4" t="inlineStr">
        <is>
          <t>Production</t>
        </is>
      </c>
      <c r="E4" s="4" t="inlineStr">
        <is>
          <t>Lyon</t>
        </is>
      </c>
      <c r="F4" s="4" t="inlineStr">
        <is>
          <t>Produit</t>
        </is>
      </c>
      <c r="G4" s="6" t="inlineStr">
        <is>
          <t>Erreur d’étiquetage sur une série expédiée.</t>
        </is>
      </c>
      <c r="H4" s="4" t="inlineStr">
        <is>
          <t>Majeure</t>
        </is>
      </c>
      <c r="I4" s="4" t="inlineStr">
        <is>
          <t>Clôturée</t>
        </is>
      </c>
      <c r="J4" s="4" t="inlineStr">
        <is>
          <t>Julien</t>
        </is>
      </c>
      <c r="K4" s="5" t="n">
        <v>46034</v>
      </c>
      <c r="L4" s="5" t="n">
        <v>46033</v>
      </c>
      <c r="M4" s="7">
        <f>IF($A4="","",IF($L4&lt;&gt;"",$L4-$B4,TODAY()-$B4))</f>
        <v/>
      </c>
      <c r="N4" s="8">
        <f>IF($A4="","",IF(AND($I4&lt;&gt;"Clôturée",$K4&lt;&gt;"",TODAY()&gt;$K4),"Oui","Non"))</f>
        <v/>
      </c>
      <c r="O4" s="6" t="inlineStr">
        <is>
          <t>Réimpression des étiquettes et contrôle renforcé.</t>
        </is>
      </c>
      <c r="P4" s="9" t="n">
        <v>1200</v>
      </c>
      <c r="Q4" s="9" t="n">
        <v>1050</v>
      </c>
      <c r="R4" s="10">
        <f>IF($A4="","",IF($I4="Clôturée",100%,IF($I4="En cours",50%,0%)))</f>
        <v/>
      </c>
      <c r="S4" s="6" t="inlineStr">
        <is>
          <t>Photos de contrôle archivées.</t>
        </is>
      </c>
    </row>
    <row r="5" ht="42" customHeight="1">
      <c r="A5" s="4" t="inlineStr">
        <is>
          <t>ANO-2026-002</t>
        </is>
      </c>
      <c r="B5" s="5" t="n">
        <v>46056</v>
      </c>
      <c r="C5" s="4" t="inlineStr">
        <is>
          <t>Julien</t>
        </is>
      </c>
      <c r="D5" s="4" t="inlineStr">
        <is>
          <t>Logistique</t>
        </is>
      </c>
      <c r="E5" s="4" t="inlineStr">
        <is>
          <t>Marseille</t>
        </is>
      </c>
      <c r="F5" s="4" t="inlineStr">
        <is>
          <t>Fournisseur</t>
        </is>
      </c>
      <c r="G5" s="6" t="inlineStr">
        <is>
          <t>Retard fournisseur sur composants critiques.</t>
        </is>
      </c>
      <c r="H5" s="4" t="inlineStr">
        <is>
          <t>Critique</t>
        </is>
      </c>
      <c r="I5" s="4" t="inlineStr">
        <is>
          <t>En cours</t>
        </is>
      </c>
      <c r="J5" s="4" t="inlineStr">
        <is>
          <t>Antoine</t>
        </is>
      </c>
      <c r="K5" s="5" t="n">
        <v>46249</v>
      </c>
      <c r="L5" s="5" t="n"/>
      <c r="M5" s="11">
        <f>IF($A5="","",IF($L5&lt;&gt;"",$L5-$B5,TODAY()-$B5))</f>
        <v/>
      </c>
      <c r="N5" s="12">
        <f>IF($A5="","",IF(AND($I5&lt;&gt;"Clôturée",$K5&lt;&gt;"",TODAY()&gt;$K5),"Oui","Non"))</f>
        <v/>
      </c>
      <c r="O5" s="6" t="inlineStr">
        <is>
          <t>Relance fournisseur et recherche d’une source alternative.</t>
        </is>
      </c>
      <c r="P5" s="9" t="n">
        <v>8500</v>
      </c>
      <c r="Q5" s="9" t="n">
        <v>3200</v>
      </c>
      <c r="R5" s="13">
        <f>IF($A5="","",IF($I5="Clôturée",100%,IF($I5="En cours",50%,0%)))</f>
        <v/>
      </c>
      <c r="S5" s="6" t="inlineStr">
        <is>
          <t>Courriels fournisseur joints au dossier.</t>
        </is>
      </c>
    </row>
    <row r="6" ht="42" customHeight="1">
      <c r="A6" s="4" t="inlineStr">
        <is>
          <t>ANO-2026-003</t>
        </is>
      </c>
      <c r="B6" s="5" t="n">
        <v>46091</v>
      </c>
      <c r="C6" s="4" t="inlineStr">
        <is>
          <t>Émilie</t>
        </is>
      </c>
      <c r="D6" s="4" t="inlineStr">
        <is>
          <t>Informatique</t>
        </is>
      </c>
      <c r="E6" s="4" t="inlineStr">
        <is>
          <t>Paris</t>
        </is>
      </c>
      <c r="F6" s="4" t="inlineStr">
        <is>
          <t>Matériel</t>
        </is>
      </c>
      <c r="G6" s="6" t="inlineStr">
        <is>
          <t>Panne de scanner sur le quai de réception.</t>
        </is>
      </c>
      <c r="H6" s="4" t="inlineStr">
        <is>
          <t>Critique</t>
        </is>
      </c>
      <c r="I6" s="4" t="inlineStr">
        <is>
          <t>En cours</t>
        </is>
      </c>
      <c r="J6" s="4" t="inlineStr">
        <is>
          <t>Nicolas</t>
        </is>
      </c>
      <c r="K6" s="5" t="n">
        <v>46285</v>
      </c>
      <c r="L6" s="5" t="n"/>
      <c r="M6" s="7">
        <f>IF($A6="","",IF($L6&lt;&gt;"",$L6-$B6,TODAY()-$B6))</f>
        <v/>
      </c>
      <c r="N6" s="8">
        <f>IF($A6="","",IF(AND($I6&lt;&gt;"Clôturée",$K6&lt;&gt;"",TODAY()&gt;$K6),"Oui","Non"))</f>
        <v/>
      </c>
      <c r="O6" s="6" t="inlineStr">
        <is>
          <t>Remplacement du scanner et test de stabilité.</t>
        </is>
      </c>
      <c r="P6" s="9" t="n">
        <v>2200</v>
      </c>
      <c r="Q6" s="9" t="n">
        <v>780</v>
      </c>
      <c r="R6" s="10">
        <f>IF($A6="","",IF($I6="Clôturée",100%,IF($I6="En cours",50%,0%)))</f>
        <v/>
      </c>
      <c r="S6" s="6" t="inlineStr">
        <is>
          <t>Bon d’intervention informatique disponible.</t>
        </is>
      </c>
    </row>
    <row r="7" ht="42" customHeight="1">
      <c r="A7" s="4" t="inlineStr">
        <is>
          <t>ANO-2026-004</t>
        </is>
      </c>
      <c r="B7" s="5" t="n">
        <v>46114</v>
      </c>
      <c r="C7" s="4" t="inlineStr">
        <is>
          <t>Lucas</t>
        </is>
      </c>
      <c r="D7" s="4" t="inlineStr">
        <is>
          <t>Qualité</t>
        </is>
      </c>
      <c r="E7" s="4" t="inlineStr">
        <is>
          <t>Toulouse</t>
        </is>
      </c>
      <c r="F7" s="4" t="inlineStr">
        <is>
          <t>Données</t>
        </is>
      </c>
      <c r="G7" s="6" t="inlineStr">
        <is>
          <t>Non-conformité de données dans le fichier de traçabilité.</t>
        </is>
      </c>
      <c r="H7" s="4" t="inlineStr">
        <is>
          <t>Majeure</t>
        </is>
      </c>
      <c r="I7" s="4" t="inlineStr">
        <is>
          <t>Clôturée</t>
        </is>
      </c>
      <c r="J7" s="4" t="inlineStr">
        <is>
          <t>Manon</t>
        </is>
      </c>
      <c r="K7" s="5" t="n">
        <v>46127</v>
      </c>
      <c r="L7" s="5" t="n">
        <v>46132</v>
      </c>
      <c r="M7" s="11">
        <f>IF($A7="","",IF($L7&lt;&gt;"",$L7-$B7,TODAY()-$B7))</f>
        <v/>
      </c>
      <c r="N7" s="12">
        <f>IF($A7="","",IF(AND($I7&lt;&gt;"Clôturée",$K7&lt;&gt;"",TODAY()&gt;$K7),"Oui","Non"))</f>
        <v/>
      </c>
      <c r="O7" s="6" t="inlineStr">
        <is>
          <t>Correction des enregistrements et revue des droits d’accès.</t>
        </is>
      </c>
      <c r="P7" s="9" t="n">
        <v>1600</v>
      </c>
      <c r="Q7" s="9" t="n">
        <v>1850</v>
      </c>
      <c r="R7" s="13">
        <f>IF($A7="","",IF($I7="Clôturée",100%,IF($I7="En cours",50%,0%)))</f>
        <v/>
      </c>
      <c r="S7" s="6" t="inlineStr">
        <is>
          <t>Journal de correction validé.</t>
        </is>
      </c>
    </row>
    <row r="8" ht="42" customHeight="1">
      <c r="A8" s="4" t="inlineStr">
        <is>
          <t>ANO-2026-005</t>
        </is>
      </c>
      <c r="B8" s="5" t="n">
        <v>46148</v>
      </c>
      <c r="C8" s="4" t="inlineStr">
        <is>
          <t>Chloé</t>
        </is>
      </c>
      <c r="D8" s="4" t="inlineStr">
        <is>
          <t>Production</t>
        </is>
      </c>
      <c r="E8" s="4" t="inlineStr">
        <is>
          <t>Bordeaux</t>
        </is>
      </c>
      <c r="F8" s="4" t="inlineStr">
        <is>
          <t>Produit</t>
        </is>
      </c>
      <c r="G8" s="6" t="inlineStr">
        <is>
          <t>Défaut visuel constaté sur produit fini.</t>
        </is>
      </c>
      <c r="H8" s="4" t="inlineStr">
        <is>
          <t>Mineure</t>
        </is>
      </c>
      <c r="I8" s="4" t="inlineStr">
        <is>
          <t>Ouverte</t>
        </is>
      </c>
      <c r="J8" s="4" t="inlineStr">
        <is>
          <t>Camille</t>
        </is>
      </c>
      <c r="K8" s="5" t="n">
        <v>46260</v>
      </c>
      <c r="L8" s="5" t="n"/>
      <c r="M8" s="7">
        <f>IF($A8="","",IF($L8&lt;&gt;"",$L8-$B8,TODAY()-$B8))</f>
        <v/>
      </c>
      <c r="N8" s="8">
        <f>IF($A8="","",IF(AND($I8&lt;&gt;"Clôturée",$K8&lt;&gt;"",TODAY()&gt;$K8),"Oui","Non"))</f>
        <v/>
      </c>
      <c r="O8" s="6" t="inlineStr">
        <is>
          <t>Analyse des causes à planifier avec l’atelier.</t>
        </is>
      </c>
      <c r="P8" s="9" t="n">
        <v>950</v>
      </c>
      <c r="Q8" s="9" t="n">
        <v>0</v>
      </c>
      <c r="R8" s="10">
        <f>IF($A8="","",IF($I8="Clôturée",100%,IF($I8="En cours",50%,0%)))</f>
        <v/>
      </c>
      <c r="S8" s="6" t="inlineStr">
        <is>
          <t>Échantillons isolés en zone qualité.</t>
        </is>
      </c>
    </row>
    <row r="9" ht="42" customHeight="1">
      <c r="A9" s="4" t="inlineStr">
        <is>
          <t>ANO-2026-006</t>
        </is>
      </c>
      <c r="B9" s="5" t="n">
        <v>46185</v>
      </c>
      <c r="C9" s="4" t="inlineStr">
        <is>
          <t>Thomas</t>
        </is>
      </c>
      <c r="D9" s="4" t="inlineStr">
        <is>
          <t>Maintenance</t>
        </is>
      </c>
      <c r="E9" s="4" t="inlineStr">
        <is>
          <t>Lille</t>
        </is>
      </c>
      <c r="F9" s="4" t="inlineStr">
        <is>
          <t>Sécurité</t>
        </is>
      </c>
      <c r="G9" s="6" t="inlineStr">
        <is>
          <t>Problème de sécurité sur une protection machine.</t>
        </is>
      </c>
      <c r="H9" s="4" t="inlineStr">
        <is>
          <t>Critique</t>
        </is>
      </c>
      <c r="I9" s="4" t="inlineStr">
        <is>
          <t>En attente</t>
        </is>
      </c>
      <c r="J9" s="4" t="inlineStr">
        <is>
          <t>Thomas</t>
        </is>
      </c>
      <c r="K9" s="5" t="n">
        <v>46264</v>
      </c>
      <c r="L9" s="5" t="n"/>
      <c r="M9" s="11">
        <f>IF($A9="","",IF($L9&lt;&gt;"",$L9-$B9,TODAY()-$B9))</f>
        <v/>
      </c>
      <c r="N9" s="12">
        <f>IF($A9="","",IF(AND($I9&lt;&gt;"Clôturée",$K9&lt;&gt;"",TODAY()&gt;$K9),"Oui","Non"))</f>
        <v/>
      </c>
      <c r="O9" s="6" t="inlineStr">
        <is>
          <t>Attente de la pièce de sécurité conforme.</t>
        </is>
      </c>
      <c r="P9" s="9" t="n">
        <v>4800</v>
      </c>
      <c r="Q9" s="9" t="n">
        <v>600</v>
      </c>
      <c r="R9" s="13">
        <f>IF($A9="","",IF($I9="Clôturée",100%,IF($I9="En cours",50%,0%)))</f>
        <v/>
      </c>
      <c r="S9" s="6" t="inlineStr">
        <is>
          <t>Consignation machine enregistrée.</t>
        </is>
      </c>
    </row>
    <row r="10" ht="42" customHeight="1">
      <c r="A10" s="4" t="inlineStr">
        <is>
          <t>ANO-2026-007</t>
        </is>
      </c>
      <c r="B10" s="5" t="n">
        <v>46206</v>
      </c>
      <c r="C10" s="4" t="inlineStr">
        <is>
          <t>Léa</t>
        </is>
      </c>
      <c r="D10" s="4" t="inlineStr">
        <is>
          <t>Logistique</t>
        </is>
      </c>
      <c r="E10" s="4" t="inlineStr">
        <is>
          <t>Nantes</t>
        </is>
      </c>
      <c r="F10" s="4" t="inlineStr">
        <is>
          <t>Données</t>
        </is>
      </c>
      <c r="G10" s="6" t="inlineStr">
        <is>
          <t>Erreur de saisie dans une commande client.</t>
        </is>
      </c>
      <c r="H10" s="4" t="inlineStr">
        <is>
          <t>Majeure</t>
        </is>
      </c>
      <c r="I10" s="4" t="inlineStr">
        <is>
          <t>Clôturée</t>
        </is>
      </c>
      <c r="J10" s="4" t="inlineStr">
        <is>
          <t>Léa</t>
        </is>
      </c>
      <c r="K10" s="5" t="n">
        <v>46212</v>
      </c>
      <c r="L10" s="5" t="n">
        <v>46211</v>
      </c>
      <c r="M10" s="7">
        <f>IF($A10="","",IF($L10&lt;&gt;"",$L10-$B10,TODAY()-$B10))</f>
        <v/>
      </c>
      <c r="N10" s="8">
        <f>IF($A10="","",IF(AND($I10&lt;&gt;"Clôturée",$K10&lt;&gt;"",TODAY()&gt;$K10),"Oui","Non"))</f>
        <v/>
      </c>
      <c r="O10" s="6" t="inlineStr">
        <is>
          <t>Correction de commande et double contrôle mis en place.</t>
        </is>
      </c>
      <c r="P10" s="9" t="n">
        <v>320</v>
      </c>
      <c r="Q10" s="9" t="n">
        <v>180</v>
      </c>
      <c r="R10" s="10">
        <f>IF($A10="","",IF($I10="Clôturée",100%,IF($I10="En cours",50%,0%)))</f>
        <v/>
      </c>
      <c r="S10" s="6" t="inlineStr">
        <is>
          <t>Accusé de correction client classé.</t>
        </is>
      </c>
    </row>
    <row r="11" ht="42" customHeight="1">
      <c r="A11" s="4" t="inlineStr">
        <is>
          <t>ANO-2026-008</t>
        </is>
      </c>
      <c r="B11" s="5" t="n">
        <v>46248</v>
      </c>
      <c r="C11" s="4" t="inlineStr">
        <is>
          <t>Nicolas</t>
        </is>
      </c>
      <c r="D11" s="4" t="inlineStr">
        <is>
          <t>Maintenance</t>
        </is>
      </c>
      <c r="E11" s="4" t="inlineStr">
        <is>
          <t>Paris</t>
        </is>
      </c>
      <c r="F11" s="4" t="inlineStr">
        <is>
          <t>Matériel</t>
        </is>
      </c>
      <c r="G11" s="6" t="inlineStr">
        <is>
          <t>Incident de maintenance sur le convoyeur principal.</t>
        </is>
      </c>
      <c r="H11" s="4" t="inlineStr">
        <is>
          <t>Mineure</t>
        </is>
      </c>
      <c r="I11" s="4" t="inlineStr">
        <is>
          <t>En cours</t>
        </is>
      </c>
      <c r="J11" s="4" t="inlineStr">
        <is>
          <t>Nicolas</t>
        </is>
      </c>
      <c r="K11" s="5" t="n">
        <v>46290</v>
      </c>
      <c r="L11" s="5" t="n"/>
      <c r="M11" s="11">
        <f>IF($A11="","",IF($L11&lt;&gt;"",$L11-$B11,TODAY()-$B11))</f>
        <v/>
      </c>
      <c r="N11" s="12">
        <f>IF($A11="","",IF(AND($I11&lt;&gt;"Clôturée",$K11&lt;&gt;"",TODAY()&gt;$K11),"Oui","Non"))</f>
        <v/>
      </c>
      <c r="O11" s="6" t="inlineStr">
        <is>
          <t>Maintenance préventive et changement de galet.</t>
        </is>
      </c>
      <c r="P11" s="9" t="n">
        <v>2700</v>
      </c>
      <c r="Q11" s="9" t="n">
        <v>900</v>
      </c>
      <c r="R11" s="13">
        <f>IF($A11="","",IF($I11="Clôturée",100%,IF($I11="En cours",50%,0%)))</f>
        <v/>
      </c>
      <c r="S11" s="6" t="inlineStr">
        <is>
          <t>Rapport de maintenance en cours de signature.</t>
        </is>
      </c>
    </row>
    <row r="12" ht="42" customHeight="1">
      <c r="A12" s="4" t="inlineStr">
        <is>
          <t>ANO-2026-009</t>
        </is>
      </c>
      <c r="B12" s="5" t="n">
        <v>46265</v>
      </c>
      <c r="C12" s="4" t="inlineStr">
        <is>
          <t>Manon</t>
        </is>
      </c>
      <c r="D12" s="4" t="inlineStr">
        <is>
          <t>Qualité</t>
        </is>
      </c>
      <c r="E12" s="4" t="inlineStr">
        <is>
          <t>Strasbourg</t>
        </is>
      </c>
      <c r="F12" s="4" t="inlineStr">
        <is>
          <t>Processus</t>
        </is>
      </c>
      <c r="G12" s="6" t="inlineStr">
        <is>
          <t>Anomalie de procédure lors de la libération de lot.</t>
        </is>
      </c>
      <c r="H12" s="4" t="inlineStr">
        <is>
          <t>Majeure</t>
        </is>
      </c>
      <c r="I12" s="4" t="inlineStr">
        <is>
          <t>Ouverte</t>
        </is>
      </c>
      <c r="J12" s="4" t="inlineStr">
        <is>
          <t>Manon</t>
        </is>
      </c>
      <c r="K12" s="5" t="n">
        <v>46280</v>
      </c>
      <c r="L12" s="5" t="n"/>
      <c r="M12" s="7">
        <f>IF($A12="","",IF($L12&lt;&gt;"",$L12-$B12,TODAY()-$B12))</f>
        <v/>
      </c>
      <c r="N12" s="8">
        <f>IF($A12="","",IF(AND($I12&lt;&gt;"Clôturée",$K12&lt;&gt;"",TODAY()&gt;$K12),"Oui","Non"))</f>
        <v/>
      </c>
      <c r="O12" s="6" t="inlineStr">
        <is>
          <t>Mise à jour de la procédure et sensibilisation des équipes.</t>
        </is>
      </c>
      <c r="P12" s="9" t="n">
        <v>1100</v>
      </c>
      <c r="Q12" s="9" t="n">
        <v>0</v>
      </c>
      <c r="R12" s="10">
        <f>IF($A12="","",IF($I12="Clôturée",100%,IF($I12="En cours",50%,0%)))</f>
        <v/>
      </c>
      <c r="S12" s="6" t="inlineStr">
        <is>
          <t>Procédure révisée à joindre après validation.</t>
        </is>
      </c>
    </row>
    <row r="13" ht="25" customHeight="1">
      <c r="A13" s="4" t="n"/>
      <c r="B13" s="5" t="n"/>
      <c r="C13" s="4" t="n"/>
      <c r="D13" s="4" t="n"/>
      <c r="E13" s="4" t="n"/>
      <c r="F13" s="4" t="n"/>
      <c r="G13" s="6" t="n"/>
      <c r="H13" s="4" t="n"/>
      <c r="I13" s="4" t="n"/>
      <c r="J13" s="4" t="n"/>
      <c r="K13" s="5" t="n"/>
      <c r="L13" s="5" t="n"/>
      <c r="M13" s="11">
        <f>IF($A13="","",IF($L13&lt;&gt;"",$L13-$B13,TODAY()-$B13))</f>
        <v/>
      </c>
      <c r="N13" s="12">
        <f>IF($A13="","",IF(AND($I13&lt;&gt;"Clôturée",$K13&lt;&gt;"",TODAY()&gt;$K13),"Oui","Non"))</f>
        <v/>
      </c>
      <c r="O13" s="6" t="n"/>
      <c r="P13" s="9" t="n"/>
      <c r="Q13" s="9" t="n"/>
      <c r="R13" s="13">
        <f>IF($A13="","",IF($I13="Clôturée",100%,IF($I13="En cours",50%,0%)))</f>
        <v/>
      </c>
      <c r="S13" s="6" t="n"/>
    </row>
    <row r="14" ht="25" customHeight="1">
      <c r="A14" s="4" t="n"/>
      <c r="B14" s="5" t="n"/>
      <c r="C14" s="4" t="n"/>
      <c r="D14" s="4" t="n"/>
      <c r="E14" s="4" t="n"/>
      <c r="F14" s="4" t="n"/>
      <c r="G14" s="6" t="n"/>
      <c r="H14" s="4" t="n"/>
      <c r="I14" s="4" t="n"/>
      <c r="J14" s="4" t="n"/>
      <c r="K14" s="5" t="n"/>
      <c r="L14" s="5" t="n"/>
      <c r="M14" s="7">
        <f>IF($A14="","",IF($L14&lt;&gt;"",$L14-$B14,TODAY()-$B14))</f>
        <v/>
      </c>
      <c r="N14" s="8">
        <f>IF($A14="","",IF(AND($I14&lt;&gt;"Clôturée",$K14&lt;&gt;"",TODAY()&gt;$K14),"Oui","Non"))</f>
        <v/>
      </c>
      <c r="O14" s="6" t="n"/>
      <c r="P14" s="9" t="n"/>
      <c r="Q14" s="9" t="n"/>
      <c r="R14" s="10">
        <f>IF($A14="","",IF($I14="Clôturée",100%,IF($I14="En cours",50%,0%)))</f>
        <v/>
      </c>
      <c r="S14" s="6" t="n"/>
    </row>
    <row r="15" ht="25" customHeight="1">
      <c r="A15" s="4" t="n"/>
      <c r="B15" s="5" t="n"/>
      <c r="C15" s="4" t="n"/>
      <c r="D15" s="4" t="n"/>
      <c r="E15" s="4" t="n"/>
      <c r="F15" s="4" t="n"/>
      <c r="G15" s="6" t="n"/>
      <c r="H15" s="4" t="n"/>
      <c r="I15" s="4" t="n"/>
      <c r="J15" s="4" t="n"/>
      <c r="K15" s="5" t="n"/>
      <c r="L15" s="5" t="n"/>
      <c r="M15" s="11">
        <f>IF($A15="","",IF($L15&lt;&gt;"",$L15-$B15,TODAY()-$B15))</f>
        <v/>
      </c>
      <c r="N15" s="12">
        <f>IF($A15="","",IF(AND($I15&lt;&gt;"Clôturée",$K15&lt;&gt;"",TODAY()&gt;$K15),"Oui","Non"))</f>
        <v/>
      </c>
      <c r="O15" s="6" t="n"/>
      <c r="P15" s="9" t="n"/>
      <c r="Q15" s="9" t="n"/>
      <c r="R15" s="13">
        <f>IF($A15="","",IF($I15="Clôturée",100%,IF($I15="En cours",50%,0%)))</f>
        <v/>
      </c>
      <c r="S15" s="6" t="n"/>
    </row>
    <row r="16" ht="25" customHeight="1">
      <c r="A16" s="4" t="n"/>
      <c r="B16" s="5" t="n"/>
      <c r="C16" s="4" t="n"/>
      <c r="D16" s="4" t="n"/>
      <c r="E16" s="4" t="n"/>
      <c r="F16" s="4" t="n"/>
      <c r="G16" s="6" t="n"/>
      <c r="H16" s="4" t="n"/>
      <c r="I16" s="4" t="n"/>
      <c r="J16" s="4" t="n"/>
      <c r="K16" s="5" t="n"/>
      <c r="L16" s="5" t="n"/>
      <c r="M16" s="7">
        <f>IF($A16="","",IF($L16&lt;&gt;"",$L16-$B16,TODAY()-$B16))</f>
        <v/>
      </c>
      <c r="N16" s="8">
        <f>IF($A16="","",IF(AND($I16&lt;&gt;"Clôturée",$K16&lt;&gt;"",TODAY()&gt;$K16),"Oui","Non"))</f>
        <v/>
      </c>
      <c r="O16" s="6" t="n"/>
      <c r="P16" s="9" t="n"/>
      <c r="Q16" s="9" t="n"/>
      <c r="R16" s="10">
        <f>IF($A16="","",IF($I16="Clôturée",100%,IF($I16="En cours",50%,0%)))</f>
        <v/>
      </c>
      <c r="S16" s="6" t="n"/>
    </row>
    <row r="17" ht="25" customHeight="1">
      <c r="A17" s="4" t="n"/>
      <c r="B17" s="5" t="n"/>
      <c r="C17" s="4" t="n"/>
      <c r="D17" s="4" t="n"/>
      <c r="E17" s="4" t="n"/>
      <c r="F17" s="4" t="n"/>
      <c r="G17" s="6" t="n"/>
      <c r="H17" s="4" t="n"/>
      <c r="I17" s="4" t="n"/>
      <c r="J17" s="4" t="n"/>
      <c r="K17" s="5" t="n"/>
      <c r="L17" s="5" t="n"/>
      <c r="M17" s="11">
        <f>IF($A17="","",IF($L17&lt;&gt;"",$L17-$B17,TODAY()-$B17))</f>
        <v/>
      </c>
      <c r="N17" s="12">
        <f>IF($A17="","",IF(AND($I17&lt;&gt;"Clôturée",$K17&lt;&gt;"",TODAY()&gt;$K17),"Oui","Non"))</f>
        <v/>
      </c>
      <c r="O17" s="6" t="n"/>
      <c r="P17" s="9" t="n"/>
      <c r="Q17" s="9" t="n"/>
      <c r="R17" s="13">
        <f>IF($A17="","",IF($I17="Clôturée",100%,IF($I17="En cours",50%,0%)))</f>
        <v/>
      </c>
      <c r="S17" s="6" t="n"/>
    </row>
    <row r="18" ht="25" customHeight="1">
      <c r="A18" s="4" t="n"/>
      <c r="B18" s="5" t="n"/>
      <c r="C18" s="4" t="n"/>
      <c r="D18" s="4" t="n"/>
      <c r="E18" s="4" t="n"/>
      <c r="F18" s="4" t="n"/>
      <c r="G18" s="6" t="n"/>
      <c r="H18" s="4" t="n"/>
      <c r="I18" s="4" t="n"/>
      <c r="J18" s="4" t="n"/>
      <c r="K18" s="5" t="n"/>
      <c r="L18" s="5" t="n"/>
      <c r="M18" s="7">
        <f>IF($A18="","",IF($L18&lt;&gt;"",$L18-$B18,TODAY()-$B18))</f>
        <v/>
      </c>
      <c r="N18" s="8">
        <f>IF($A18="","",IF(AND($I18&lt;&gt;"Clôturée",$K18&lt;&gt;"",TODAY()&gt;$K18),"Oui","Non"))</f>
        <v/>
      </c>
      <c r="O18" s="6" t="n"/>
      <c r="P18" s="9" t="n"/>
      <c r="Q18" s="9" t="n"/>
      <c r="R18" s="10">
        <f>IF($A18="","",IF($I18="Clôturée",100%,IF($I18="En cours",50%,0%)))</f>
        <v/>
      </c>
      <c r="S18" s="6" t="n"/>
    </row>
    <row r="19" ht="25" customHeight="1">
      <c r="A19" s="4" t="n"/>
      <c r="B19" s="5" t="n"/>
      <c r="C19" s="4" t="n"/>
      <c r="D19" s="4" t="n"/>
      <c r="E19" s="4" t="n"/>
      <c r="F19" s="4" t="n"/>
      <c r="G19" s="6" t="n"/>
      <c r="H19" s="4" t="n"/>
      <c r="I19" s="4" t="n"/>
      <c r="J19" s="4" t="n"/>
      <c r="K19" s="5" t="n"/>
      <c r="L19" s="5" t="n"/>
      <c r="M19" s="11">
        <f>IF($A19="","",IF($L19&lt;&gt;"",$L19-$B19,TODAY()-$B19))</f>
        <v/>
      </c>
      <c r="N19" s="12">
        <f>IF($A19="","",IF(AND($I19&lt;&gt;"Clôturée",$K19&lt;&gt;"",TODAY()&gt;$K19),"Oui","Non"))</f>
        <v/>
      </c>
      <c r="O19" s="6" t="n"/>
      <c r="P19" s="9" t="n"/>
      <c r="Q19" s="9" t="n"/>
      <c r="R19" s="13">
        <f>IF($A19="","",IF($I19="Clôturée",100%,IF($I19="En cours",50%,0%)))</f>
        <v/>
      </c>
      <c r="S19" s="6" t="n"/>
    </row>
    <row r="20" ht="25" customHeight="1">
      <c r="A20" s="4" t="n"/>
      <c r="B20" s="5" t="n"/>
      <c r="C20" s="4" t="n"/>
      <c r="D20" s="4" t="n"/>
      <c r="E20" s="4" t="n"/>
      <c r="F20" s="4" t="n"/>
      <c r="G20" s="6" t="n"/>
      <c r="H20" s="4" t="n"/>
      <c r="I20" s="4" t="n"/>
      <c r="J20" s="4" t="n"/>
      <c r="K20" s="5" t="n"/>
      <c r="L20" s="5" t="n"/>
      <c r="M20" s="7">
        <f>IF($A20="","",IF($L20&lt;&gt;"",$L20-$B20,TODAY()-$B20))</f>
        <v/>
      </c>
      <c r="N20" s="8">
        <f>IF($A20="","",IF(AND($I20&lt;&gt;"Clôturée",$K20&lt;&gt;"",TODAY()&gt;$K20),"Oui","Non"))</f>
        <v/>
      </c>
      <c r="O20" s="6" t="n"/>
      <c r="P20" s="9" t="n"/>
      <c r="Q20" s="9" t="n"/>
      <c r="R20" s="10">
        <f>IF($A20="","",IF($I20="Clôturée",100%,IF($I20="En cours",50%,0%)))</f>
        <v/>
      </c>
      <c r="S20" s="6" t="n"/>
    </row>
    <row r="21" ht="25" customHeight="1">
      <c r="A21" s="4" t="n"/>
      <c r="B21" s="5" t="n"/>
      <c r="C21" s="4" t="n"/>
      <c r="D21" s="4" t="n"/>
      <c r="E21" s="4" t="n"/>
      <c r="F21" s="4" t="n"/>
      <c r="G21" s="6" t="n"/>
      <c r="H21" s="4" t="n"/>
      <c r="I21" s="4" t="n"/>
      <c r="J21" s="4" t="n"/>
      <c r="K21" s="5" t="n"/>
      <c r="L21" s="5" t="n"/>
      <c r="M21" s="11">
        <f>IF($A21="","",IF($L21&lt;&gt;"",$L21-$B21,TODAY()-$B21))</f>
        <v/>
      </c>
      <c r="N21" s="12">
        <f>IF($A21="","",IF(AND($I21&lt;&gt;"Clôturée",$K21&lt;&gt;"",TODAY()&gt;$K21),"Oui","Non"))</f>
        <v/>
      </c>
      <c r="O21" s="6" t="n"/>
      <c r="P21" s="9" t="n"/>
      <c r="Q21" s="9" t="n"/>
      <c r="R21" s="13">
        <f>IF($A21="","",IF($I21="Clôturée",100%,IF($I21="En cours",50%,0%)))</f>
        <v/>
      </c>
      <c r="S21" s="6" t="n"/>
    </row>
    <row r="22" ht="25" customHeight="1">
      <c r="A22" s="4" t="n"/>
      <c r="B22" s="5" t="n"/>
      <c r="C22" s="4" t="n"/>
      <c r="D22" s="4" t="n"/>
      <c r="E22" s="4" t="n"/>
      <c r="F22" s="4" t="n"/>
      <c r="G22" s="6" t="n"/>
      <c r="H22" s="4" t="n"/>
      <c r="I22" s="4" t="n"/>
      <c r="J22" s="4" t="n"/>
      <c r="K22" s="5" t="n"/>
      <c r="L22" s="5" t="n"/>
      <c r="M22" s="7">
        <f>IF($A22="","",IF($L22&lt;&gt;"",$L22-$B22,TODAY()-$B22))</f>
        <v/>
      </c>
      <c r="N22" s="8">
        <f>IF($A22="","",IF(AND($I22&lt;&gt;"Clôturée",$K22&lt;&gt;"",TODAY()&gt;$K22),"Oui","Non"))</f>
        <v/>
      </c>
      <c r="O22" s="6" t="n"/>
      <c r="P22" s="9" t="n"/>
      <c r="Q22" s="9" t="n"/>
      <c r="R22" s="10">
        <f>IF($A22="","",IF($I22="Clôturée",100%,IF($I22="En cours",50%,0%)))</f>
        <v/>
      </c>
      <c r="S22" s="6" t="n"/>
    </row>
    <row r="23" ht="25" customHeight="1">
      <c r="A23" s="4" t="n"/>
      <c r="B23" s="5" t="n"/>
      <c r="C23" s="4" t="n"/>
      <c r="D23" s="4" t="n"/>
      <c r="E23" s="4" t="n"/>
      <c r="F23" s="4" t="n"/>
      <c r="G23" s="6" t="n"/>
      <c r="H23" s="4" t="n"/>
      <c r="I23" s="4" t="n"/>
      <c r="J23" s="4" t="n"/>
      <c r="K23" s="5" t="n"/>
      <c r="L23" s="5" t="n"/>
      <c r="M23" s="11">
        <f>IF($A23="","",IF($L23&lt;&gt;"",$L23-$B23,TODAY()-$B23))</f>
        <v/>
      </c>
      <c r="N23" s="12">
        <f>IF($A23="","",IF(AND($I23&lt;&gt;"Clôturée",$K23&lt;&gt;"",TODAY()&gt;$K23),"Oui","Non"))</f>
        <v/>
      </c>
      <c r="O23" s="6" t="n"/>
      <c r="P23" s="9" t="n"/>
      <c r="Q23" s="9" t="n"/>
      <c r="R23" s="13">
        <f>IF($A23="","",IF($I23="Clôturée",100%,IF($I23="En cours",50%,0%)))</f>
        <v/>
      </c>
      <c r="S23" s="6" t="n"/>
    </row>
    <row r="24" ht="25" customHeight="1">
      <c r="A24" s="4" t="n"/>
      <c r="B24" s="5" t="n"/>
      <c r="C24" s="4" t="n"/>
      <c r="D24" s="4" t="n"/>
      <c r="E24" s="4" t="n"/>
      <c r="F24" s="4" t="n"/>
      <c r="G24" s="6" t="n"/>
      <c r="H24" s="4" t="n"/>
      <c r="I24" s="4" t="n"/>
      <c r="J24" s="4" t="n"/>
      <c r="K24" s="5" t="n"/>
      <c r="L24" s="5" t="n"/>
      <c r="M24" s="7">
        <f>IF($A24="","",IF($L24&lt;&gt;"",$L24-$B24,TODAY()-$B24))</f>
        <v/>
      </c>
      <c r="N24" s="8">
        <f>IF($A24="","",IF(AND($I24&lt;&gt;"Clôturée",$K24&lt;&gt;"",TODAY()&gt;$K24),"Oui","Non"))</f>
        <v/>
      </c>
      <c r="O24" s="6" t="n"/>
      <c r="P24" s="9" t="n"/>
      <c r="Q24" s="9" t="n"/>
      <c r="R24" s="10">
        <f>IF($A24="","",IF($I24="Clôturée",100%,IF($I24="En cours",50%,0%)))</f>
        <v/>
      </c>
      <c r="S24" s="6" t="n"/>
    </row>
    <row r="25" ht="25" customHeight="1">
      <c r="A25" s="4" t="n"/>
      <c r="B25" s="5" t="n"/>
      <c r="C25" s="4" t="n"/>
      <c r="D25" s="4" t="n"/>
      <c r="E25" s="4" t="n"/>
      <c r="F25" s="4" t="n"/>
      <c r="G25" s="6" t="n"/>
      <c r="H25" s="4" t="n"/>
      <c r="I25" s="4" t="n"/>
      <c r="J25" s="4" t="n"/>
      <c r="K25" s="5" t="n"/>
      <c r="L25" s="5" t="n"/>
      <c r="M25" s="11">
        <f>IF($A25="","",IF($L25&lt;&gt;"",$L25-$B25,TODAY()-$B25))</f>
        <v/>
      </c>
      <c r="N25" s="12">
        <f>IF($A25="","",IF(AND($I25&lt;&gt;"Clôturée",$K25&lt;&gt;"",TODAY()&gt;$K25),"Oui","Non"))</f>
        <v/>
      </c>
      <c r="O25" s="6" t="n"/>
      <c r="P25" s="9" t="n"/>
      <c r="Q25" s="9" t="n"/>
      <c r="R25" s="13">
        <f>IF($A25="","",IF($I25="Clôturée",100%,IF($I25="En cours",50%,0%)))</f>
        <v/>
      </c>
      <c r="S25" s="6" t="n"/>
    </row>
    <row r="26" ht="25" customHeight="1">
      <c r="A26" s="4" t="n"/>
      <c r="B26" s="5" t="n"/>
      <c r="C26" s="4" t="n"/>
      <c r="D26" s="4" t="n"/>
      <c r="E26" s="4" t="n"/>
      <c r="F26" s="4" t="n"/>
      <c r="G26" s="6" t="n"/>
      <c r="H26" s="4" t="n"/>
      <c r="I26" s="4" t="n"/>
      <c r="J26" s="4" t="n"/>
      <c r="K26" s="5" t="n"/>
      <c r="L26" s="5" t="n"/>
      <c r="M26" s="7">
        <f>IF($A26="","",IF($L26&lt;&gt;"",$L26-$B26,TODAY()-$B26))</f>
        <v/>
      </c>
      <c r="N26" s="8">
        <f>IF($A26="","",IF(AND($I26&lt;&gt;"Clôturée",$K26&lt;&gt;"",TODAY()&gt;$K26),"Oui","Non"))</f>
        <v/>
      </c>
      <c r="O26" s="6" t="n"/>
      <c r="P26" s="9" t="n"/>
      <c r="Q26" s="9" t="n"/>
      <c r="R26" s="10">
        <f>IF($A26="","",IF($I26="Clôturée",100%,IF($I26="En cours",50%,0%)))</f>
        <v/>
      </c>
      <c r="S26" s="6" t="n"/>
    </row>
    <row r="27" ht="25" customHeight="1">
      <c r="A27" s="4" t="n"/>
      <c r="B27" s="5" t="n"/>
      <c r="C27" s="4" t="n"/>
      <c r="D27" s="4" t="n"/>
      <c r="E27" s="4" t="n"/>
      <c r="F27" s="4" t="n"/>
      <c r="G27" s="6" t="n"/>
      <c r="H27" s="4" t="n"/>
      <c r="I27" s="4" t="n"/>
      <c r="J27" s="4" t="n"/>
      <c r="K27" s="5" t="n"/>
      <c r="L27" s="5" t="n"/>
      <c r="M27" s="11">
        <f>IF($A27="","",IF($L27&lt;&gt;"",$L27-$B27,TODAY()-$B27))</f>
        <v/>
      </c>
      <c r="N27" s="12">
        <f>IF($A27="","",IF(AND($I27&lt;&gt;"Clôturée",$K27&lt;&gt;"",TODAY()&gt;$K27),"Oui","Non"))</f>
        <v/>
      </c>
      <c r="O27" s="6" t="n"/>
      <c r="P27" s="9" t="n"/>
      <c r="Q27" s="9" t="n"/>
      <c r="R27" s="13">
        <f>IF($A27="","",IF($I27="Clôturée",100%,IF($I27="En cours",50%,0%)))</f>
        <v/>
      </c>
      <c r="S27" s="6" t="n"/>
    </row>
    <row r="28" ht="25" customHeight="1">
      <c r="A28" s="4" t="n"/>
      <c r="B28" s="5" t="n"/>
      <c r="C28" s="4" t="n"/>
      <c r="D28" s="4" t="n"/>
      <c r="E28" s="4" t="n"/>
      <c r="F28" s="4" t="n"/>
      <c r="G28" s="6" t="n"/>
      <c r="H28" s="4" t="n"/>
      <c r="I28" s="4" t="n"/>
      <c r="J28" s="4" t="n"/>
      <c r="K28" s="5" t="n"/>
      <c r="L28" s="5" t="n"/>
      <c r="M28" s="7">
        <f>IF($A28="","",IF($L28&lt;&gt;"",$L28-$B28,TODAY()-$B28))</f>
        <v/>
      </c>
      <c r="N28" s="8">
        <f>IF($A28="","",IF(AND($I28&lt;&gt;"Clôturée",$K28&lt;&gt;"",TODAY()&gt;$K28),"Oui","Non"))</f>
        <v/>
      </c>
      <c r="O28" s="6" t="n"/>
      <c r="P28" s="9" t="n"/>
      <c r="Q28" s="9" t="n"/>
      <c r="R28" s="10">
        <f>IF($A28="","",IF($I28="Clôturée",100%,IF($I28="En cours",50%,0%)))</f>
        <v/>
      </c>
      <c r="S28" s="6" t="n"/>
    </row>
    <row r="29" ht="25" customHeight="1">
      <c r="A29" s="4" t="n"/>
      <c r="B29" s="5" t="n"/>
      <c r="C29" s="4" t="n"/>
      <c r="D29" s="4" t="n"/>
      <c r="E29" s="4" t="n"/>
      <c r="F29" s="4" t="n"/>
      <c r="G29" s="6" t="n"/>
      <c r="H29" s="4" t="n"/>
      <c r="I29" s="4" t="n"/>
      <c r="J29" s="4" t="n"/>
      <c r="K29" s="5" t="n"/>
      <c r="L29" s="5" t="n"/>
      <c r="M29" s="11">
        <f>IF($A29="","",IF($L29&lt;&gt;"",$L29-$B29,TODAY()-$B29))</f>
        <v/>
      </c>
      <c r="N29" s="12">
        <f>IF($A29="","",IF(AND($I29&lt;&gt;"Clôturée",$K29&lt;&gt;"",TODAY()&gt;$K29),"Oui","Non"))</f>
        <v/>
      </c>
      <c r="O29" s="6" t="n"/>
      <c r="P29" s="9" t="n"/>
      <c r="Q29" s="9" t="n"/>
      <c r="R29" s="13">
        <f>IF($A29="","",IF($I29="Clôturée",100%,IF($I29="En cours",50%,0%)))</f>
        <v/>
      </c>
      <c r="S29" s="6" t="n"/>
    </row>
    <row r="30" ht="25" customHeight="1">
      <c r="A30" s="4" t="n"/>
      <c r="B30" s="5" t="n"/>
      <c r="C30" s="4" t="n"/>
      <c r="D30" s="4" t="n"/>
      <c r="E30" s="4" t="n"/>
      <c r="F30" s="4" t="n"/>
      <c r="G30" s="6" t="n"/>
      <c r="H30" s="4" t="n"/>
      <c r="I30" s="4" t="n"/>
      <c r="J30" s="4" t="n"/>
      <c r="K30" s="5" t="n"/>
      <c r="L30" s="5" t="n"/>
      <c r="M30" s="7">
        <f>IF($A30="","",IF($L30&lt;&gt;"",$L30-$B30,TODAY()-$B30))</f>
        <v/>
      </c>
      <c r="N30" s="8">
        <f>IF($A30="","",IF(AND($I30&lt;&gt;"Clôturée",$K30&lt;&gt;"",TODAY()&gt;$K30),"Oui","Non"))</f>
        <v/>
      </c>
      <c r="O30" s="6" t="n"/>
      <c r="P30" s="9" t="n"/>
      <c r="Q30" s="9" t="n"/>
      <c r="R30" s="10">
        <f>IF($A30="","",IF($I30="Clôturée",100%,IF($I30="En cours",50%,0%)))</f>
        <v/>
      </c>
      <c r="S30" s="6" t="n"/>
    </row>
    <row r="31" ht="25" customHeight="1">
      <c r="A31" s="4" t="n"/>
      <c r="B31" s="5" t="n"/>
      <c r="C31" s="4" t="n"/>
      <c r="D31" s="4" t="n"/>
      <c r="E31" s="4" t="n"/>
      <c r="F31" s="4" t="n"/>
      <c r="G31" s="6" t="n"/>
      <c r="H31" s="4" t="n"/>
      <c r="I31" s="4" t="n"/>
      <c r="J31" s="4" t="n"/>
      <c r="K31" s="5" t="n"/>
      <c r="L31" s="5" t="n"/>
      <c r="M31" s="11">
        <f>IF($A31="","",IF($L31&lt;&gt;"",$L31-$B31,TODAY()-$B31))</f>
        <v/>
      </c>
      <c r="N31" s="12">
        <f>IF($A31="","",IF(AND($I31&lt;&gt;"Clôturée",$K31&lt;&gt;"",TODAY()&gt;$K31),"Oui","Non"))</f>
        <v/>
      </c>
      <c r="O31" s="6" t="n"/>
      <c r="P31" s="9" t="n"/>
      <c r="Q31" s="9" t="n"/>
      <c r="R31" s="13">
        <f>IF($A31="","",IF($I31="Clôturée",100%,IF($I31="En cours",50%,0%)))</f>
        <v/>
      </c>
      <c r="S31" s="6" t="n"/>
    </row>
    <row r="32" ht="25" customHeight="1">
      <c r="A32" s="4" t="n"/>
      <c r="B32" s="5" t="n"/>
      <c r="C32" s="4" t="n"/>
      <c r="D32" s="4" t="n"/>
      <c r="E32" s="4" t="n"/>
      <c r="F32" s="4" t="n"/>
      <c r="G32" s="6" t="n"/>
      <c r="H32" s="4" t="n"/>
      <c r="I32" s="4" t="n"/>
      <c r="J32" s="4" t="n"/>
      <c r="K32" s="5" t="n"/>
      <c r="L32" s="5" t="n"/>
      <c r="M32" s="7">
        <f>IF($A32="","",IF($L32&lt;&gt;"",$L32-$B32,TODAY()-$B32))</f>
        <v/>
      </c>
      <c r="N32" s="8">
        <f>IF($A32="","",IF(AND($I32&lt;&gt;"Clôturée",$K32&lt;&gt;"",TODAY()&gt;$K32),"Oui","Non"))</f>
        <v/>
      </c>
      <c r="O32" s="6" t="n"/>
      <c r="P32" s="9" t="n"/>
      <c r="Q32" s="9" t="n"/>
      <c r="R32" s="10">
        <f>IF($A32="","",IF($I32="Clôturée",100%,IF($I32="En cours",50%,0%)))</f>
        <v/>
      </c>
      <c r="S32" s="6" t="n"/>
    </row>
    <row r="33" ht="25" customHeight="1">
      <c r="A33" s="4" t="n"/>
      <c r="B33" s="5" t="n"/>
      <c r="C33" s="4" t="n"/>
      <c r="D33" s="4" t="n"/>
      <c r="E33" s="4" t="n"/>
      <c r="F33" s="4" t="n"/>
      <c r="G33" s="6" t="n"/>
      <c r="H33" s="4" t="n"/>
      <c r="I33" s="4" t="n"/>
      <c r="J33" s="4" t="n"/>
      <c r="K33" s="5" t="n"/>
      <c r="L33" s="5" t="n"/>
      <c r="M33" s="11">
        <f>IF($A33="","",IF($L33&lt;&gt;"",$L33-$B33,TODAY()-$B33))</f>
        <v/>
      </c>
      <c r="N33" s="12">
        <f>IF($A33="","",IF(AND($I33&lt;&gt;"Clôturée",$K33&lt;&gt;"",TODAY()&gt;$K33),"Oui","Non"))</f>
        <v/>
      </c>
      <c r="O33" s="6" t="n"/>
      <c r="P33" s="9" t="n"/>
      <c r="Q33" s="9" t="n"/>
      <c r="R33" s="13">
        <f>IF($A33="","",IF($I33="Clôturée",100%,IF($I33="En cours",50%,0%)))</f>
        <v/>
      </c>
      <c r="S33" s="6" t="n"/>
    </row>
    <row r="34" ht="25" customHeight="1">
      <c r="A34" s="4" t="n"/>
      <c r="B34" s="5" t="n"/>
      <c r="C34" s="4" t="n"/>
      <c r="D34" s="4" t="n"/>
      <c r="E34" s="4" t="n"/>
      <c r="F34" s="4" t="n"/>
      <c r="G34" s="6" t="n"/>
      <c r="H34" s="4" t="n"/>
      <c r="I34" s="4" t="n"/>
      <c r="J34" s="4" t="n"/>
      <c r="K34" s="5" t="n"/>
      <c r="L34" s="5" t="n"/>
      <c r="M34" s="7">
        <f>IF($A34="","",IF($L34&lt;&gt;"",$L34-$B34,TODAY()-$B34))</f>
        <v/>
      </c>
      <c r="N34" s="8">
        <f>IF($A34="","",IF(AND($I34&lt;&gt;"Clôturée",$K34&lt;&gt;"",TODAY()&gt;$K34),"Oui","Non"))</f>
        <v/>
      </c>
      <c r="O34" s="6" t="n"/>
      <c r="P34" s="9" t="n"/>
      <c r="Q34" s="9" t="n"/>
      <c r="R34" s="10">
        <f>IF($A34="","",IF($I34="Clôturée",100%,IF($I34="En cours",50%,0%)))</f>
        <v/>
      </c>
      <c r="S34" s="6" t="n"/>
    </row>
    <row r="35" ht="25" customHeight="1">
      <c r="A35" s="4" t="n"/>
      <c r="B35" s="5" t="n"/>
      <c r="C35" s="4" t="n"/>
      <c r="D35" s="4" t="n"/>
      <c r="E35" s="4" t="n"/>
      <c r="F35" s="4" t="n"/>
      <c r="G35" s="6" t="n"/>
      <c r="H35" s="4" t="n"/>
      <c r="I35" s="4" t="n"/>
      <c r="J35" s="4" t="n"/>
      <c r="K35" s="5" t="n"/>
      <c r="L35" s="5" t="n"/>
      <c r="M35" s="11">
        <f>IF($A35="","",IF($L35&lt;&gt;"",$L35-$B35,TODAY()-$B35))</f>
        <v/>
      </c>
      <c r="N35" s="12">
        <f>IF($A35="","",IF(AND($I35&lt;&gt;"Clôturée",$K35&lt;&gt;"",TODAY()&gt;$K35),"Oui","Non"))</f>
        <v/>
      </c>
      <c r="O35" s="6" t="n"/>
      <c r="P35" s="9" t="n"/>
      <c r="Q35" s="9" t="n"/>
      <c r="R35" s="13">
        <f>IF($A35="","",IF($I35="Clôturée",100%,IF($I35="En cours",50%,0%)))</f>
        <v/>
      </c>
      <c r="S35" s="6" t="n"/>
    </row>
    <row r="36" ht="25" customHeight="1">
      <c r="A36" s="4" t="n"/>
      <c r="B36" s="5" t="n"/>
      <c r="C36" s="4" t="n"/>
      <c r="D36" s="4" t="n"/>
      <c r="E36" s="4" t="n"/>
      <c r="F36" s="4" t="n"/>
      <c r="G36" s="6" t="n"/>
      <c r="H36" s="4" t="n"/>
      <c r="I36" s="4" t="n"/>
      <c r="J36" s="4" t="n"/>
      <c r="K36" s="5" t="n"/>
      <c r="L36" s="5" t="n"/>
      <c r="M36" s="7">
        <f>IF($A36="","",IF($L36&lt;&gt;"",$L36-$B36,TODAY()-$B36))</f>
        <v/>
      </c>
      <c r="N36" s="8">
        <f>IF($A36="","",IF(AND($I36&lt;&gt;"Clôturée",$K36&lt;&gt;"",TODAY()&gt;$K36),"Oui","Non"))</f>
        <v/>
      </c>
      <c r="O36" s="6" t="n"/>
      <c r="P36" s="9" t="n"/>
      <c r="Q36" s="9" t="n"/>
      <c r="R36" s="10">
        <f>IF($A36="","",IF($I36="Clôturée",100%,IF($I36="En cours",50%,0%)))</f>
        <v/>
      </c>
      <c r="S36" s="6" t="n"/>
    </row>
    <row r="37" ht="25" customHeight="1">
      <c r="A37" s="4" t="n"/>
      <c r="B37" s="5" t="n"/>
      <c r="C37" s="4" t="n"/>
      <c r="D37" s="4" t="n"/>
      <c r="E37" s="4" t="n"/>
      <c r="F37" s="4" t="n"/>
      <c r="G37" s="6" t="n"/>
      <c r="H37" s="4" t="n"/>
      <c r="I37" s="4" t="n"/>
      <c r="J37" s="4" t="n"/>
      <c r="K37" s="5" t="n"/>
      <c r="L37" s="5" t="n"/>
      <c r="M37" s="11">
        <f>IF($A37="","",IF($L37&lt;&gt;"",$L37-$B37,TODAY()-$B37))</f>
        <v/>
      </c>
      <c r="N37" s="12">
        <f>IF($A37="","",IF(AND($I37&lt;&gt;"Clôturée",$K37&lt;&gt;"",TODAY()&gt;$K37),"Oui","Non"))</f>
        <v/>
      </c>
      <c r="O37" s="6" t="n"/>
      <c r="P37" s="9" t="n"/>
      <c r="Q37" s="9" t="n"/>
      <c r="R37" s="13">
        <f>IF($A37="","",IF($I37="Clôturée",100%,IF($I37="En cours",50%,0%)))</f>
        <v/>
      </c>
      <c r="S37" s="6" t="n"/>
    </row>
    <row r="38" ht="25" customHeight="1">
      <c r="A38" s="4" t="n"/>
      <c r="B38" s="5" t="n"/>
      <c r="C38" s="4" t="n"/>
      <c r="D38" s="4" t="n"/>
      <c r="E38" s="4" t="n"/>
      <c r="F38" s="4" t="n"/>
      <c r="G38" s="6" t="n"/>
      <c r="H38" s="4" t="n"/>
      <c r="I38" s="4" t="n"/>
      <c r="J38" s="4" t="n"/>
      <c r="K38" s="5" t="n"/>
      <c r="L38" s="5" t="n"/>
      <c r="M38" s="7">
        <f>IF($A38="","",IF($L38&lt;&gt;"",$L38-$B38,TODAY()-$B38))</f>
        <v/>
      </c>
      <c r="N38" s="8">
        <f>IF($A38="","",IF(AND($I38&lt;&gt;"Clôturée",$K38&lt;&gt;"",TODAY()&gt;$K38),"Oui","Non"))</f>
        <v/>
      </c>
      <c r="O38" s="6" t="n"/>
      <c r="P38" s="9" t="n"/>
      <c r="Q38" s="9" t="n"/>
      <c r="R38" s="10">
        <f>IF($A38="","",IF($I38="Clôturée",100%,IF($I38="En cours",50%,0%)))</f>
        <v/>
      </c>
      <c r="S38" s="6" t="n"/>
    </row>
    <row r="39" ht="25" customHeight="1">
      <c r="A39" s="4" t="n"/>
      <c r="B39" s="5" t="n"/>
      <c r="C39" s="4" t="n"/>
      <c r="D39" s="4" t="n"/>
      <c r="E39" s="4" t="n"/>
      <c r="F39" s="4" t="n"/>
      <c r="G39" s="6" t="n"/>
      <c r="H39" s="4" t="n"/>
      <c r="I39" s="4" t="n"/>
      <c r="J39" s="4" t="n"/>
      <c r="K39" s="5" t="n"/>
      <c r="L39" s="5" t="n"/>
      <c r="M39" s="11">
        <f>IF($A39="","",IF($L39&lt;&gt;"",$L39-$B39,TODAY()-$B39))</f>
        <v/>
      </c>
      <c r="N39" s="12">
        <f>IF($A39="","",IF(AND($I39&lt;&gt;"Clôturée",$K39&lt;&gt;"",TODAY()&gt;$K39),"Oui","Non"))</f>
        <v/>
      </c>
      <c r="O39" s="6" t="n"/>
      <c r="P39" s="9" t="n"/>
      <c r="Q39" s="9" t="n"/>
      <c r="R39" s="13">
        <f>IF($A39="","",IF($I39="Clôturée",100%,IF($I39="En cours",50%,0%)))</f>
        <v/>
      </c>
      <c r="S39" s="6" t="n"/>
    </row>
    <row r="40" ht="25" customHeight="1">
      <c r="A40" s="4" t="n"/>
      <c r="B40" s="5" t="n"/>
      <c r="C40" s="4" t="n"/>
      <c r="D40" s="4" t="n"/>
      <c r="E40" s="4" t="n"/>
      <c r="F40" s="4" t="n"/>
      <c r="G40" s="6" t="n"/>
      <c r="H40" s="4" t="n"/>
      <c r="I40" s="4" t="n"/>
      <c r="J40" s="4" t="n"/>
      <c r="K40" s="5" t="n"/>
      <c r="L40" s="5" t="n"/>
      <c r="M40" s="7">
        <f>IF($A40="","",IF($L40&lt;&gt;"",$L40-$B40,TODAY()-$B40))</f>
        <v/>
      </c>
      <c r="N40" s="8">
        <f>IF($A40="","",IF(AND($I40&lt;&gt;"Clôturée",$K40&lt;&gt;"",TODAY()&gt;$K40),"Oui","Non"))</f>
        <v/>
      </c>
      <c r="O40" s="6" t="n"/>
      <c r="P40" s="9" t="n"/>
      <c r="Q40" s="9" t="n"/>
      <c r="R40" s="10">
        <f>IF($A40="","",IF($I40="Clôturée",100%,IF($I40="En cours",50%,0%)))</f>
        <v/>
      </c>
      <c r="S40" s="6" t="n"/>
    </row>
    <row r="41" ht="25" customHeight="1">
      <c r="A41" s="4" t="n"/>
      <c r="B41" s="5" t="n"/>
      <c r="C41" s="4" t="n"/>
      <c r="D41" s="4" t="n"/>
      <c r="E41" s="4" t="n"/>
      <c r="F41" s="4" t="n"/>
      <c r="G41" s="6" t="n"/>
      <c r="H41" s="4" t="n"/>
      <c r="I41" s="4" t="n"/>
      <c r="J41" s="4" t="n"/>
      <c r="K41" s="5" t="n"/>
      <c r="L41" s="5" t="n"/>
      <c r="M41" s="11">
        <f>IF($A41="","",IF($L41&lt;&gt;"",$L41-$B41,TODAY()-$B41))</f>
        <v/>
      </c>
      <c r="N41" s="12">
        <f>IF($A41="","",IF(AND($I41&lt;&gt;"Clôturée",$K41&lt;&gt;"",TODAY()&gt;$K41),"Oui","Non"))</f>
        <v/>
      </c>
      <c r="O41" s="6" t="n"/>
      <c r="P41" s="9" t="n"/>
      <c r="Q41" s="9" t="n"/>
      <c r="R41" s="13">
        <f>IF($A41="","",IF($I41="Clôturée",100%,IF($I41="En cours",50%,0%)))</f>
        <v/>
      </c>
      <c r="S41" s="6" t="n"/>
    </row>
    <row r="42" ht="25" customHeight="1">
      <c r="A42" s="4" t="n"/>
      <c r="B42" s="5" t="n"/>
      <c r="C42" s="4" t="n"/>
      <c r="D42" s="4" t="n"/>
      <c r="E42" s="4" t="n"/>
      <c r="F42" s="4" t="n"/>
      <c r="G42" s="6" t="n"/>
      <c r="H42" s="4" t="n"/>
      <c r="I42" s="4" t="n"/>
      <c r="J42" s="4" t="n"/>
      <c r="K42" s="5" t="n"/>
      <c r="L42" s="5" t="n"/>
      <c r="M42" s="7">
        <f>IF($A42="","",IF($L42&lt;&gt;"",$L42-$B42,TODAY()-$B42))</f>
        <v/>
      </c>
      <c r="N42" s="8">
        <f>IF($A42="","",IF(AND($I42&lt;&gt;"Clôturée",$K42&lt;&gt;"",TODAY()&gt;$K42),"Oui","Non"))</f>
        <v/>
      </c>
      <c r="O42" s="6" t="n"/>
      <c r="P42" s="9" t="n"/>
      <c r="Q42" s="9" t="n"/>
      <c r="R42" s="10">
        <f>IF($A42="","",IF($I42="Clôturée",100%,IF($I42="En cours",50%,0%)))</f>
        <v/>
      </c>
      <c r="S42" s="6" t="n"/>
    </row>
    <row r="43" ht="25" customHeight="1">
      <c r="A43" s="4" t="n"/>
      <c r="B43" s="5" t="n"/>
      <c r="C43" s="4" t="n"/>
      <c r="D43" s="4" t="n"/>
      <c r="E43" s="4" t="n"/>
      <c r="F43" s="4" t="n"/>
      <c r="G43" s="6" t="n"/>
      <c r="H43" s="4" t="n"/>
      <c r="I43" s="4" t="n"/>
      <c r="J43" s="4" t="n"/>
      <c r="K43" s="5" t="n"/>
      <c r="L43" s="5" t="n"/>
      <c r="M43" s="11">
        <f>IF($A43="","",IF($L43&lt;&gt;"",$L43-$B43,TODAY()-$B43))</f>
        <v/>
      </c>
      <c r="N43" s="12">
        <f>IF($A43="","",IF(AND($I43&lt;&gt;"Clôturée",$K43&lt;&gt;"",TODAY()&gt;$K43),"Oui","Non"))</f>
        <v/>
      </c>
      <c r="O43" s="6" t="n"/>
      <c r="P43" s="9" t="n"/>
      <c r="Q43" s="9" t="n"/>
      <c r="R43" s="13">
        <f>IF($A43="","",IF($I43="Clôturée",100%,IF($I43="En cours",50%,0%)))</f>
        <v/>
      </c>
      <c r="S43" s="6" t="n"/>
    </row>
    <row r="44" ht="25" customHeight="1">
      <c r="A44" s="4" t="n"/>
      <c r="B44" s="5" t="n"/>
      <c r="C44" s="4" t="n"/>
      <c r="D44" s="4" t="n"/>
      <c r="E44" s="4" t="n"/>
      <c r="F44" s="4" t="n"/>
      <c r="G44" s="6" t="n"/>
      <c r="H44" s="4" t="n"/>
      <c r="I44" s="4" t="n"/>
      <c r="J44" s="4" t="n"/>
      <c r="K44" s="5" t="n"/>
      <c r="L44" s="5" t="n"/>
      <c r="M44" s="7">
        <f>IF($A44="","",IF($L44&lt;&gt;"",$L44-$B44,TODAY()-$B44))</f>
        <v/>
      </c>
      <c r="N44" s="8">
        <f>IF($A44="","",IF(AND($I44&lt;&gt;"Clôturée",$K44&lt;&gt;"",TODAY()&gt;$K44),"Oui","Non"))</f>
        <v/>
      </c>
      <c r="O44" s="6" t="n"/>
      <c r="P44" s="9" t="n"/>
      <c r="Q44" s="9" t="n"/>
      <c r="R44" s="10">
        <f>IF($A44="","",IF($I44="Clôturée",100%,IF($I44="En cours",50%,0%)))</f>
        <v/>
      </c>
      <c r="S44" s="6" t="n"/>
    </row>
    <row r="45" ht="25" customHeight="1">
      <c r="A45" s="4" t="n"/>
      <c r="B45" s="5" t="n"/>
      <c r="C45" s="4" t="n"/>
      <c r="D45" s="4" t="n"/>
      <c r="E45" s="4" t="n"/>
      <c r="F45" s="4" t="n"/>
      <c r="G45" s="6" t="n"/>
      <c r="H45" s="4" t="n"/>
      <c r="I45" s="4" t="n"/>
      <c r="J45" s="4" t="n"/>
      <c r="K45" s="5" t="n"/>
      <c r="L45" s="5" t="n"/>
      <c r="M45" s="11">
        <f>IF($A45="","",IF($L45&lt;&gt;"",$L45-$B45,TODAY()-$B45))</f>
        <v/>
      </c>
      <c r="N45" s="12">
        <f>IF($A45="","",IF(AND($I45&lt;&gt;"Clôturée",$K45&lt;&gt;"",TODAY()&gt;$K45),"Oui","Non"))</f>
        <v/>
      </c>
      <c r="O45" s="6" t="n"/>
      <c r="P45" s="9" t="n"/>
      <c r="Q45" s="9" t="n"/>
      <c r="R45" s="13">
        <f>IF($A45="","",IF($I45="Clôturée",100%,IF($I45="En cours",50%,0%)))</f>
        <v/>
      </c>
      <c r="S45" s="6" t="n"/>
    </row>
    <row r="46" ht="25" customHeight="1">
      <c r="A46" s="4" t="n"/>
      <c r="B46" s="5" t="n"/>
      <c r="C46" s="4" t="n"/>
      <c r="D46" s="4" t="n"/>
      <c r="E46" s="4" t="n"/>
      <c r="F46" s="4" t="n"/>
      <c r="G46" s="6" t="n"/>
      <c r="H46" s="4" t="n"/>
      <c r="I46" s="4" t="n"/>
      <c r="J46" s="4" t="n"/>
      <c r="K46" s="5" t="n"/>
      <c r="L46" s="5" t="n"/>
      <c r="M46" s="7">
        <f>IF($A46="","",IF($L46&lt;&gt;"",$L46-$B46,TODAY()-$B46))</f>
        <v/>
      </c>
      <c r="N46" s="8">
        <f>IF($A46="","",IF(AND($I46&lt;&gt;"Clôturée",$K46&lt;&gt;"",TODAY()&gt;$K46),"Oui","Non"))</f>
        <v/>
      </c>
      <c r="O46" s="6" t="n"/>
      <c r="P46" s="9" t="n"/>
      <c r="Q46" s="9" t="n"/>
      <c r="R46" s="10">
        <f>IF($A46="","",IF($I46="Clôturée",100%,IF($I46="En cours",50%,0%)))</f>
        <v/>
      </c>
      <c r="S46" s="6" t="n"/>
    </row>
    <row r="47" ht="25" customHeight="1">
      <c r="A47" s="4" t="n"/>
      <c r="B47" s="5" t="n"/>
      <c r="C47" s="4" t="n"/>
      <c r="D47" s="4" t="n"/>
      <c r="E47" s="4" t="n"/>
      <c r="F47" s="4" t="n"/>
      <c r="G47" s="6" t="n"/>
      <c r="H47" s="4" t="n"/>
      <c r="I47" s="4" t="n"/>
      <c r="J47" s="4" t="n"/>
      <c r="K47" s="5" t="n"/>
      <c r="L47" s="5" t="n"/>
      <c r="M47" s="11">
        <f>IF($A47="","",IF($L47&lt;&gt;"",$L47-$B47,TODAY()-$B47))</f>
        <v/>
      </c>
      <c r="N47" s="12">
        <f>IF($A47="","",IF(AND($I47&lt;&gt;"Clôturée",$K47&lt;&gt;"",TODAY()&gt;$K47),"Oui","Non"))</f>
        <v/>
      </c>
      <c r="O47" s="6" t="n"/>
      <c r="P47" s="9" t="n"/>
      <c r="Q47" s="9" t="n"/>
      <c r="R47" s="13">
        <f>IF($A47="","",IF($I47="Clôturée",100%,IF($I47="En cours",50%,0%)))</f>
        <v/>
      </c>
      <c r="S47" s="6" t="n"/>
    </row>
    <row r="48" ht="25" customHeight="1">
      <c r="A48" s="4" t="n"/>
      <c r="B48" s="5" t="n"/>
      <c r="C48" s="4" t="n"/>
      <c r="D48" s="4" t="n"/>
      <c r="E48" s="4" t="n"/>
      <c r="F48" s="4" t="n"/>
      <c r="G48" s="6" t="n"/>
      <c r="H48" s="4" t="n"/>
      <c r="I48" s="4" t="n"/>
      <c r="J48" s="4" t="n"/>
      <c r="K48" s="5" t="n"/>
      <c r="L48" s="5" t="n"/>
      <c r="M48" s="7">
        <f>IF($A48="","",IF($L48&lt;&gt;"",$L48-$B48,TODAY()-$B48))</f>
        <v/>
      </c>
      <c r="N48" s="8">
        <f>IF($A48="","",IF(AND($I48&lt;&gt;"Clôturée",$K48&lt;&gt;"",TODAY()&gt;$K48),"Oui","Non"))</f>
        <v/>
      </c>
      <c r="O48" s="6" t="n"/>
      <c r="P48" s="9" t="n"/>
      <c r="Q48" s="9" t="n"/>
      <c r="R48" s="10">
        <f>IF($A48="","",IF($I48="Clôturée",100%,IF($I48="En cours",50%,0%)))</f>
        <v/>
      </c>
      <c r="S48" s="6" t="n"/>
    </row>
    <row r="49" ht="25" customHeight="1">
      <c r="A49" s="4" t="n"/>
      <c r="B49" s="5" t="n"/>
      <c r="C49" s="4" t="n"/>
      <c r="D49" s="4" t="n"/>
      <c r="E49" s="4" t="n"/>
      <c r="F49" s="4" t="n"/>
      <c r="G49" s="6" t="n"/>
      <c r="H49" s="4" t="n"/>
      <c r="I49" s="4" t="n"/>
      <c r="J49" s="4" t="n"/>
      <c r="K49" s="5" t="n"/>
      <c r="L49" s="5" t="n"/>
      <c r="M49" s="11">
        <f>IF($A49="","",IF($L49&lt;&gt;"",$L49-$B49,TODAY()-$B49))</f>
        <v/>
      </c>
      <c r="N49" s="12">
        <f>IF($A49="","",IF(AND($I49&lt;&gt;"Clôturée",$K49&lt;&gt;"",TODAY()&gt;$K49),"Oui","Non"))</f>
        <v/>
      </c>
      <c r="O49" s="6" t="n"/>
      <c r="P49" s="9" t="n"/>
      <c r="Q49" s="9" t="n"/>
      <c r="R49" s="13">
        <f>IF($A49="","",IF($I49="Clôturée",100%,IF($I49="En cours",50%,0%)))</f>
        <v/>
      </c>
      <c r="S49" s="6" t="n"/>
    </row>
    <row r="50" ht="25" customHeight="1">
      <c r="A50" s="4" t="n"/>
      <c r="B50" s="5" t="n"/>
      <c r="C50" s="4" t="n"/>
      <c r="D50" s="4" t="n"/>
      <c r="E50" s="4" t="n"/>
      <c r="F50" s="4" t="n"/>
      <c r="G50" s="6" t="n"/>
      <c r="H50" s="4" t="n"/>
      <c r="I50" s="4" t="n"/>
      <c r="J50" s="4" t="n"/>
      <c r="K50" s="5" t="n"/>
      <c r="L50" s="5" t="n"/>
      <c r="M50" s="7">
        <f>IF($A50="","",IF($L50&lt;&gt;"",$L50-$B50,TODAY()-$B50))</f>
        <v/>
      </c>
      <c r="N50" s="8">
        <f>IF($A50="","",IF(AND($I50&lt;&gt;"Clôturée",$K50&lt;&gt;"",TODAY()&gt;$K50),"Oui","Non"))</f>
        <v/>
      </c>
      <c r="O50" s="6" t="n"/>
      <c r="P50" s="9" t="n"/>
      <c r="Q50" s="9" t="n"/>
      <c r="R50" s="10">
        <f>IF($A50="","",IF($I50="Clôturée",100%,IF($I50="En cours",50%,0%)))</f>
        <v/>
      </c>
      <c r="S50" s="6" t="n"/>
    </row>
    <row r="51" ht="25" customHeight="1">
      <c r="A51" s="4" t="n"/>
      <c r="B51" s="5" t="n"/>
      <c r="C51" s="4" t="n"/>
      <c r="D51" s="4" t="n"/>
      <c r="E51" s="4" t="n"/>
      <c r="F51" s="4" t="n"/>
      <c r="G51" s="6" t="n"/>
      <c r="H51" s="4" t="n"/>
      <c r="I51" s="4" t="n"/>
      <c r="J51" s="4" t="n"/>
      <c r="K51" s="5" t="n"/>
      <c r="L51" s="5" t="n"/>
      <c r="M51" s="11">
        <f>IF($A51="","",IF($L51&lt;&gt;"",$L51-$B51,TODAY()-$B51))</f>
        <v/>
      </c>
      <c r="N51" s="12">
        <f>IF($A51="","",IF(AND($I51&lt;&gt;"Clôturée",$K51&lt;&gt;"",TODAY()&gt;$K51),"Oui","Non"))</f>
        <v/>
      </c>
      <c r="O51" s="6" t="n"/>
      <c r="P51" s="9" t="n"/>
      <c r="Q51" s="9" t="n"/>
      <c r="R51" s="13">
        <f>IF($A51="","",IF($I51="Clôturée",100%,IF($I51="En cours",50%,0%)))</f>
        <v/>
      </c>
      <c r="S51" s="6" t="n"/>
    </row>
    <row r="52" ht="25" customHeight="1">
      <c r="A52" s="4" t="n"/>
      <c r="B52" s="5" t="n"/>
      <c r="C52" s="4" t="n"/>
      <c r="D52" s="4" t="n"/>
      <c r="E52" s="4" t="n"/>
      <c r="F52" s="4" t="n"/>
      <c r="G52" s="6" t="n"/>
      <c r="H52" s="4" t="n"/>
      <c r="I52" s="4" t="n"/>
      <c r="J52" s="4" t="n"/>
      <c r="K52" s="5" t="n"/>
      <c r="L52" s="5" t="n"/>
      <c r="M52" s="7">
        <f>IF($A52="","",IF($L52&lt;&gt;"",$L52-$B52,TODAY()-$B52))</f>
        <v/>
      </c>
      <c r="N52" s="8">
        <f>IF($A52="","",IF(AND($I52&lt;&gt;"Clôturée",$K52&lt;&gt;"",TODAY()&gt;$K52),"Oui","Non"))</f>
        <v/>
      </c>
      <c r="O52" s="6" t="n"/>
      <c r="P52" s="9" t="n"/>
      <c r="Q52" s="9" t="n"/>
      <c r="R52" s="10">
        <f>IF($A52="","",IF($I52="Clôturée",100%,IF($I52="En cours",50%,0%)))</f>
        <v/>
      </c>
      <c r="S52" s="6" t="n"/>
    </row>
    <row r="53" ht="25" customHeight="1">
      <c r="A53" s="4" t="n"/>
      <c r="B53" s="5" t="n"/>
      <c r="C53" s="4" t="n"/>
      <c r="D53" s="4" t="n"/>
      <c r="E53" s="4" t="n"/>
      <c r="F53" s="4" t="n"/>
      <c r="G53" s="6" t="n"/>
      <c r="H53" s="4" t="n"/>
      <c r="I53" s="4" t="n"/>
      <c r="J53" s="4" t="n"/>
      <c r="K53" s="5" t="n"/>
      <c r="L53" s="5" t="n"/>
      <c r="M53" s="11">
        <f>IF($A53="","",IF($L53&lt;&gt;"",$L53-$B53,TODAY()-$B53))</f>
        <v/>
      </c>
      <c r="N53" s="12">
        <f>IF($A53="","",IF(AND($I53&lt;&gt;"Clôturée",$K53&lt;&gt;"",TODAY()&gt;$K53),"Oui","Non"))</f>
        <v/>
      </c>
      <c r="O53" s="6" t="n"/>
      <c r="P53" s="9" t="n"/>
      <c r="Q53" s="9" t="n"/>
      <c r="R53" s="13">
        <f>IF($A53="","",IF($I53="Clôturée",100%,IF($I53="En cours",50%,0%)))</f>
        <v/>
      </c>
      <c r="S53" s="6" t="n"/>
    </row>
    <row r="54" ht="25" customHeight="1">
      <c r="A54" s="4" t="n"/>
      <c r="B54" s="5" t="n"/>
      <c r="C54" s="4" t="n"/>
      <c r="D54" s="4" t="n"/>
      <c r="E54" s="4" t="n"/>
      <c r="F54" s="4" t="n"/>
      <c r="G54" s="6" t="n"/>
      <c r="H54" s="4" t="n"/>
      <c r="I54" s="4" t="n"/>
      <c r="J54" s="4" t="n"/>
      <c r="K54" s="5" t="n"/>
      <c r="L54" s="5" t="n"/>
      <c r="M54" s="7">
        <f>IF($A54="","",IF($L54&lt;&gt;"",$L54-$B54,TODAY()-$B54))</f>
        <v/>
      </c>
      <c r="N54" s="8">
        <f>IF($A54="","",IF(AND($I54&lt;&gt;"Clôturée",$K54&lt;&gt;"",TODAY()&gt;$K54),"Oui","Non"))</f>
        <v/>
      </c>
      <c r="O54" s="6" t="n"/>
      <c r="P54" s="9" t="n"/>
      <c r="Q54" s="9" t="n"/>
      <c r="R54" s="10">
        <f>IF($A54="","",IF($I54="Clôturée",100%,IF($I54="En cours",50%,0%)))</f>
        <v/>
      </c>
      <c r="S54" s="6" t="n"/>
    </row>
    <row r="55" ht="25" customHeight="1">
      <c r="A55" s="4" t="n"/>
      <c r="B55" s="5" t="n"/>
      <c r="C55" s="4" t="n"/>
      <c r="D55" s="4" t="n"/>
      <c r="E55" s="4" t="n"/>
      <c r="F55" s="4" t="n"/>
      <c r="G55" s="6" t="n"/>
      <c r="H55" s="4" t="n"/>
      <c r="I55" s="4" t="n"/>
      <c r="J55" s="4" t="n"/>
      <c r="K55" s="5" t="n"/>
      <c r="L55" s="5" t="n"/>
      <c r="M55" s="11">
        <f>IF($A55="","",IF($L55&lt;&gt;"",$L55-$B55,TODAY()-$B55))</f>
        <v/>
      </c>
      <c r="N55" s="12">
        <f>IF($A55="","",IF(AND($I55&lt;&gt;"Clôturée",$K55&lt;&gt;"",TODAY()&gt;$K55),"Oui","Non"))</f>
        <v/>
      </c>
      <c r="O55" s="6" t="n"/>
      <c r="P55" s="9" t="n"/>
      <c r="Q55" s="9" t="n"/>
      <c r="R55" s="13">
        <f>IF($A55="","",IF($I55="Clôturée",100%,IF($I55="En cours",50%,0%)))</f>
        <v/>
      </c>
      <c r="S55" s="6" t="n"/>
    </row>
    <row r="56" ht="25" customHeight="1">
      <c r="A56" s="4" t="n"/>
      <c r="B56" s="5" t="n"/>
      <c r="C56" s="4" t="n"/>
      <c r="D56" s="4" t="n"/>
      <c r="E56" s="4" t="n"/>
      <c r="F56" s="4" t="n"/>
      <c r="G56" s="6" t="n"/>
      <c r="H56" s="4" t="n"/>
      <c r="I56" s="4" t="n"/>
      <c r="J56" s="4" t="n"/>
      <c r="K56" s="5" t="n"/>
      <c r="L56" s="5" t="n"/>
      <c r="M56" s="7">
        <f>IF($A56="","",IF($L56&lt;&gt;"",$L56-$B56,TODAY()-$B56))</f>
        <v/>
      </c>
      <c r="N56" s="8">
        <f>IF($A56="","",IF(AND($I56&lt;&gt;"Clôturée",$K56&lt;&gt;"",TODAY()&gt;$K56),"Oui","Non"))</f>
        <v/>
      </c>
      <c r="O56" s="6" t="n"/>
      <c r="P56" s="9" t="n"/>
      <c r="Q56" s="9" t="n"/>
      <c r="R56" s="10">
        <f>IF($A56="","",IF($I56="Clôturée",100%,IF($I56="En cours",50%,0%)))</f>
        <v/>
      </c>
      <c r="S56" s="6" t="n"/>
    </row>
    <row r="57" ht="25" customHeight="1">
      <c r="A57" s="4" t="n"/>
      <c r="B57" s="5" t="n"/>
      <c r="C57" s="4" t="n"/>
      <c r="D57" s="4" t="n"/>
      <c r="E57" s="4" t="n"/>
      <c r="F57" s="4" t="n"/>
      <c r="G57" s="6" t="n"/>
      <c r="H57" s="4" t="n"/>
      <c r="I57" s="4" t="n"/>
      <c r="J57" s="4" t="n"/>
      <c r="K57" s="5" t="n"/>
      <c r="L57" s="5" t="n"/>
      <c r="M57" s="11">
        <f>IF($A57="","",IF($L57&lt;&gt;"",$L57-$B57,TODAY()-$B57))</f>
        <v/>
      </c>
      <c r="N57" s="12">
        <f>IF($A57="","",IF(AND($I57&lt;&gt;"Clôturée",$K57&lt;&gt;"",TODAY()&gt;$K57),"Oui","Non"))</f>
        <v/>
      </c>
      <c r="O57" s="6" t="n"/>
      <c r="P57" s="9" t="n"/>
      <c r="Q57" s="9" t="n"/>
      <c r="R57" s="13">
        <f>IF($A57="","",IF($I57="Clôturée",100%,IF($I57="En cours",50%,0%)))</f>
        <v/>
      </c>
      <c r="S57" s="6" t="n"/>
    </row>
    <row r="58" ht="25" customHeight="1">
      <c r="A58" s="4" t="n"/>
      <c r="B58" s="5" t="n"/>
      <c r="C58" s="4" t="n"/>
      <c r="D58" s="4" t="n"/>
      <c r="E58" s="4" t="n"/>
      <c r="F58" s="4" t="n"/>
      <c r="G58" s="6" t="n"/>
      <c r="H58" s="4" t="n"/>
      <c r="I58" s="4" t="n"/>
      <c r="J58" s="4" t="n"/>
      <c r="K58" s="5" t="n"/>
      <c r="L58" s="5" t="n"/>
      <c r="M58" s="7">
        <f>IF($A58="","",IF($L58&lt;&gt;"",$L58-$B58,TODAY()-$B58))</f>
        <v/>
      </c>
      <c r="N58" s="8">
        <f>IF($A58="","",IF(AND($I58&lt;&gt;"Clôturée",$K58&lt;&gt;"",TODAY()&gt;$K58),"Oui","Non"))</f>
        <v/>
      </c>
      <c r="O58" s="6" t="n"/>
      <c r="P58" s="9" t="n"/>
      <c r="Q58" s="9" t="n"/>
      <c r="R58" s="10">
        <f>IF($A58="","",IF($I58="Clôturée",100%,IF($I58="En cours",50%,0%)))</f>
        <v/>
      </c>
      <c r="S58" s="6" t="n"/>
    </row>
    <row r="59" ht="25" customHeight="1">
      <c r="A59" s="4" t="n"/>
      <c r="B59" s="5" t="n"/>
      <c r="C59" s="4" t="n"/>
      <c r="D59" s="4" t="n"/>
      <c r="E59" s="4" t="n"/>
      <c r="F59" s="4" t="n"/>
      <c r="G59" s="6" t="n"/>
      <c r="H59" s="4" t="n"/>
      <c r="I59" s="4" t="n"/>
      <c r="J59" s="4" t="n"/>
      <c r="K59" s="5" t="n"/>
      <c r="L59" s="5" t="n"/>
      <c r="M59" s="11">
        <f>IF($A59="","",IF($L59&lt;&gt;"",$L59-$B59,TODAY()-$B59))</f>
        <v/>
      </c>
      <c r="N59" s="12">
        <f>IF($A59="","",IF(AND($I59&lt;&gt;"Clôturée",$K59&lt;&gt;"",TODAY()&gt;$K59),"Oui","Non"))</f>
        <v/>
      </c>
      <c r="O59" s="6" t="n"/>
      <c r="P59" s="9" t="n"/>
      <c r="Q59" s="9" t="n"/>
      <c r="R59" s="13">
        <f>IF($A59="","",IF($I59="Clôturée",100%,IF($I59="En cours",50%,0%)))</f>
        <v/>
      </c>
      <c r="S59" s="6" t="n"/>
    </row>
    <row r="60" ht="25" customHeight="1">
      <c r="A60" s="4" t="n"/>
      <c r="B60" s="5" t="n"/>
      <c r="C60" s="4" t="n"/>
      <c r="D60" s="4" t="n"/>
      <c r="E60" s="4" t="n"/>
      <c r="F60" s="4" t="n"/>
      <c r="G60" s="6" t="n"/>
      <c r="H60" s="4" t="n"/>
      <c r="I60" s="4" t="n"/>
      <c r="J60" s="4" t="n"/>
      <c r="K60" s="5" t="n"/>
      <c r="L60" s="5" t="n"/>
      <c r="M60" s="7">
        <f>IF($A60="","",IF($L60&lt;&gt;"",$L60-$B60,TODAY()-$B60))</f>
        <v/>
      </c>
      <c r="N60" s="8">
        <f>IF($A60="","",IF(AND($I60&lt;&gt;"Clôturée",$K60&lt;&gt;"",TODAY()&gt;$K60),"Oui","Non"))</f>
        <v/>
      </c>
      <c r="O60" s="6" t="n"/>
      <c r="P60" s="9" t="n"/>
      <c r="Q60" s="9" t="n"/>
      <c r="R60" s="10">
        <f>IF($A60="","",IF($I60="Clôturée",100%,IF($I60="En cours",50%,0%)))</f>
        <v/>
      </c>
      <c r="S60" s="6" t="n"/>
    </row>
    <row r="61" ht="25" customHeight="1">
      <c r="A61" s="4" t="n"/>
      <c r="B61" s="5" t="n"/>
      <c r="C61" s="4" t="n"/>
      <c r="D61" s="4" t="n"/>
      <c r="E61" s="4" t="n"/>
      <c r="F61" s="4" t="n"/>
      <c r="G61" s="6" t="n"/>
      <c r="H61" s="4" t="n"/>
      <c r="I61" s="4" t="n"/>
      <c r="J61" s="4" t="n"/>
      <c r="K61" s="5" t="n"/>
      <c r="L61" s="5" t="n"/>
      <c r="M61" s="11">
        <f>IF($A61="","",IF($L61&lt;&gt;"",$L61-$B61,TODAY()-$B61))</f>
        <v/>
      </c>
      <c r="N61" s="12">
        <f>IF($A61="","",IF(AND($I61&lt;&gt;"Clôturée",$K61&lt;&gt;"",TODAY()&gt;$K61),"Oui","Non"))</f>
        <v/>
      </c>
      <c r="O61" s="6" t="n"/>
      <c r="P61" s="9" t="n"/>
      <c r="Q61" s="9" t="n"/>
      <c r="R61" s="13">
        <f>IF($A61="","",IF($I61="Clôturée",100%,IF($I61="En cours",50%,0%)))</f>
        <v/>
      </c>
      <c r="S61" s="6" t="n"/>
    </row>
    <row r="62" ht="25" customHeight="1">
      <c r="A62" s="4" t="n"/>
      <c r="B62" s="5" t="n"/>
      <c r="C62" s="4" t="n"/>
      <c r="D62" s="4" t="n"/>
      <c r="E62" s="4" t="n"/>
      <c r="F62" s="4" t="n"/>
      <c r="G62" s="6" t="n"/>
      <c r="H62" s="4" t="n"/>
      <c r="I62" s="4" t="n"/>
      <c r="J62" s="4" t="n"/>
      <c r="K62" s="5" t="n"/>
      <c r="L62" s="5" t="n"/>
      <c r="M62" s="7">
        <f>IF($A62="","",IF($L62&lt;&gt;"",$L62-$B62,TODAY()-$B62))</f>
        <v/>
      </c>
      <c r="N62" s="8">
        <f>IF($A62="","",IF(AND($I62&lt;&gt;"Clôturée",$K62&lt;&gt;"",TODAY()&gt;$K62),"Oui","Non"))</f>
        <v/>
      </c>
      <c r="O62" s="6" t="n"/>
      <c r="P62" s="9" t="n"/>
      <c r="Q62" s="9" t="n"/>
      <c r="R62" s="10">
        <f>IF($A62="","",IF($I62="Clôturée",100%,IF($I62="En cours",50%,0%)))</f>
        <v/>
      </c>
      <c r="S62" s="6" t="n"/>
    </row>
    <row r="63" ht="25" customHeight="1">
      <c r="A63" s="4" t="n"/>
      <c r="B63" s="5" t="n"/>
      <c r="C63" s="4" t="n"/>
      <c r="D63" s="4" t="n"/>
      <c r="E63" s="4" t="n"/>
      <c r="F63" s="4" t="n"/>
      <c r="G63" s="6" t="n"/>
      <c r="H63" s="4" t="n"/>
      <c r="I63" s="4" t="n"/>
      <c r="J63" s="4" t="n"/>
      <c r="K63" s="5" t="n"/>
      <c r="L63" s="5" t="n"/>
      <c r="M63" s="11">
        <f>IF($A63="","",IF($L63&lt;&gt;"",$L63-$B63,TODAY()-$B63))</f>
        <v/>
      </c>
      <c r="N63" s="12">
        <f>IF($A63="","",IF(AND($I63&lt;&gt;"Clôturée",$K63&lt;&gt;"",TODAY()&gt;$K63),"Oui","Non"))</f>
        <v/>
      </c>
      <c r="O63" s="6" t="n"/>
      <c r="P63" s="9" t="n"/>
      <c r="Q63" s="9" t="n"/>
      <c r="R63" s="13">
        <f>IF($A63="","",IF($I63="Clôturée",100%,IF($I63="En cours",50%,0%)))</f>
        <v/>
      </c>
      <c r="S63" s="6" t="n"/>
    </row>
    <row r="64" ht="25" customHeight="1">
      <c r="A64" s="4" t="n"/>
      <c r="B64" s="5" t="n"/>
      <c r="C64" s="4" t="n"/>
      <c r="D64" s="4" t="n"/>
      <c r="E64" s="4" t="n"/>
      <c r="F64" s="4" t="n"/>
      <c r="G64" s="6" t="n"/>
      <c r="H64" s="4" t="n"/>
      <c r="I64" s="4" t="n"/>
      <c r="J64" s="4" t="n"/>
      <c r="K64" s="5" t="n"/>
      <c r="L64" s="5" t="n"/>
      <c r="M64" s="7">
        <f>IF($A64="","",IF($L64&lt;&gt;"",$L64-$B64,TODAY()-$B64))</f>
        <v/>
      </c>
      <c r="N64" s="8">
        <f>IF($A64="","",IF(AND($I64&lt;&gt;"Clôturée",$K64&lt;&gt;"",TODAY()&gt;$K64),"Oui","Non"))</f>
        <v/>
      </c>
      <c r="O64" s="6" t="n"/>
      <c r="P64" s="9" t="n"/>
      <c r="Q64" s="9" t="n"/>
      <c r="R64" s="10">
        <f>IF($A64="","",IF($I64="Clôturée",100%,IF($I64="En cours",50%,0%)))</f>
        <v/>
      </c>
      <c r="S64" s="6" t="n"/>
    </row>
    <row r="65" ht="25" customHeight="1">
      <c r="A65" s="4" t="n"/>
      <c r="B65" s="5" t="n"/>
      <c r="C65" s="4" t="n"/>
      <c r="D65" s="4" t="n"/>
      <c r="E65" s="4" t="n"/>
      <c r="F65" s="4" t="n"/>
      <c r="G65" s="6" t="n"/>
      <c r="H65" s="4" t="n"/>
      <c r="I65" s="4" t="n"/>
      <c r="J65" s="4" t="n"/>
      <c r="K65" s="5" t="n"/>
      <c r="L65" s="5" t="n"/>
      <c r="M65" s="11">
        <f>IF($A65="","",IF($L65&lt;&gt;"",$L65-$B65,TODAY()-$B65))</f>
        <v/>
      </c>
      <c r="N65" s="12">
        <f>IF($A65="","",IF(AND($I65&lt;&gt;"Clôturée",$K65&lt;&gt;"",TODAY()&gt;$K65),"Oui","Non"))</f>
        <v/>
      </c>
      <c r="O65" s="6" t="n"/>
      <c r="P65" s="9" t="n"/>
      <c r="Q65" s="9" t="n"/>
      <c r="R65" s="13">
        <f>IF($A65="","",IF($I65="Clôturée",100%,IF($I65="En cours",50%,0%)))</f>
        <v/>
      </c>
      <c r="S65" s="6" t="n"/>
    </row>
    <row r="66" ht="25" customHeight="1">
      <c r="A66" s="4" t="n"/>
      <c r="B66" s="5" t="n"/>
      <c r="C66" s="4" t="n"/>
      <c r="D66" s="4" t="n"/>
      <c r="E66" s="4" t="n"/>
      <c r="F66" s="4" t="n"/>
      <c r="G66" s="6" t="n"/>
      <c r="H66" s="4" t="n"/>
      <c r="I66" s="4" t="n"/>
      <c r="J66" s="4" t="n"/>
      <c r="K66" s="5" t="n"/>
      <c r="L66" s="5" t="n"/>
      <c r="M66" s="7">
        <f>IF($A66="","",IF($L66&lt;&gt;"",$L66-$B66,TODAY()-$B66))</f>
        <v/>
      </c>
      <c r="N66" s="8">
        <f>IF($A66="","",IF(AND($I66&lt;&gt;"Clôturée",$K66&lt;&gt;"",TODAY()&gt;$K66),"Oui","Non"))</f>
        <v/>
      </c>
      <c r="O66" s="6" t="n"/>
      <c r="P66" s="9" t="n"/>
      <c r="Q66" s="9" t="n"/>
      <c r="R66" s="10">
        <f>IF($A66="","",IF($I66="Clôturée",100%,IF($I66="En cours",50%,0%)))</f>
        <v/>
      </c>
      <c r="S66" s="6" t="n"/>
    </row>
    <row r="67" ht="25" customHeight="1">
      <c r="A67" s="4" t="n"/>
      <c r="B67" s="5" t="n"/>
      <c r="C67" s="4" t="n"/>
      <c r="D67" s="4" t="n"/>
      <c r="E67" s="4" t="n"/>
      <c r="F67" s="4" t="n"/>
      <c r="G67" s="6" t="n"/>
      <c r="H67" s="4" t="n"/>
      <c r="I67" s="4" t="n"/>
      <c r="J67" s="4" t="n"/>
      <c r="K67" s="5" t="n"/>
      <c r="L67" s="5" t="n"/>
      <c r="M67" s="11">
        <f>IF($A67="","",IF($L67&lt;&gt;"",$L67-$B67,TODAY()-$B67))</f>
        <v/>
      </c>
      <c r="N67" s="12">
        <f>IF($A67="","",IF(AND($I67&lt;&gt;"Clôturée",$K67&lt;&gt;"",TODAY()&gt;$K67),"Oui","Non"))</f>
        <v/>
      </c>
      <c r="O67" s="6" t="n"/>
      <c r="P67" s="9" t="n"/>
      <c r="Q67" s="9" t="n"/>
      <c r="R67" s="13">
        <f>IF($A67="","",IF($I67="Clôturée",100%,IF($I67="En cours",50%,0%)))</f>
        <v/>
      </c>
      <c r="S67" s="6" t="n"/>
    </row>
    <row r="68" ht="25" customHeight="1">
      <c r="A68" s="4" t="n"/>
      <c r="B68" s="5" t="n"/>
      <c r="C68" s="4" t="n"/>
      <c r="D68" s="4" t="n"/>
      <c r="E68" s="4" t="n"/>
      <c r="F68" s="4" t="n"/>
      <c r="G68" s="6" t="n"/>
      <c r="H68" s="4" t="n"/>
      <c r="I68" s="4" t="n"/>
      <c r="J68" s="4" t="n"/>
      <c r="K68" s="5" t="n"/>
      <c r="L68" s="5" t="n"/>
      <c r="M68" s="7">
        <f>IF($A68="","",IF($L68&lt;&gt;"",$L68-$B68,TODAY()-$B68))</f>
        <v/>
      </c>
      <c r="N68" s="8">
        <f>IF($A68="","",IF(AND($I68&lt;&gt;"Clôturée",$K68&lt;&gt;"",TODAY()&gt;$K68),"Oui","Non"))</f>
        <v/>
      </c>
      <c r="O68" s="6" t="n"/>
      <c r="P68" s="9" t="n"/>
      <c r="Q68" s="9" t="n"/>
      <c r="R68" s="10">
        <f>IF($A68="","",IF($I68="Clôturée",100%,IF($I68="En cours",50%,0%)))</f>
        <v/>
      </c>
      <c r="S68" s="6" t="n"/>
    </row>
    <row r="69" ht="25" customHeight="1">
      <c r="A69" s="4" t="n"/>
      <c r="B69" s="5" t="n"/>
      <c r="C69" s="4" t="n"/>
      <c r="D69" s="4" t="n"/>
      <c r="E69" s="4" t="n"/>
      <c r="F69" s="4" t="n"/>
      <c r="G69" s="6" t="n"/>
      <c r="H69" s="4" t="n"/>
      <c r="I69" s="4" t="n"/>
      <c r="J69" s="4" t="n"/>
      <c r="K69" s="5" t="n"/>
      <c r="L69" s="5" t="n"/>
      <c r="M69" s="11">
        <f>IF($A69="","",IF($L69&lt;&gt;"",$L69-$B69,TODAY()-$B69))</f>
        <v/>
      </c>
      <c r="N69" s="12">
        <f>IF($A69="","",IF(AND($I69&lt;&gt;"Clôturée",$K69&lt;&gt;"",TODAY()&gt;$K69),"Oui","Non"))</f>
        <v/>
      </c>
      <c r="O69" s="6" t="n"/>
      <c r="P69" s="9" t="n"/>
      <c r="Q69" s="9" t="n"/>
      <c r="R69" s="13">
        <f>IF($A69="","",IF($I69="Clôturée",100%,IF($I69="En cours",50%,0%)))</f>
        <v/>
      </c>
      <c r="S69" s="6" t="n"/>
    </row>
    <row r="70" ht="25" customHeight="1">
      <c r="A70" s="4" t="n"/>
      <c r="B70" s="5" t="n"/>
      <c r="C70" s="4" t="n"/>
      <c r="D70" s="4" t="n"/>
      <c r="E70" s="4" t="n"/>
      <c r="F70" s="4" t="n"/>
      <c r="G70" s="6" t="n"/>
      <c r="H70" s="4" t="n"/>
      <c r="I70" s="4" t="n"/>
      <c r="J70" s="4" t="n"/>
      <c r="K70" s="5" t="n"/>
      <c r="L70" s="5" t="n"/>
      <c r="M70" s="7">
        <f>IF($A70="","",IF($L70&lt;&gt;"",$L70-$B70,TODAY()-$B70))</f>
        <v/>
      </c>
      <c r="N70" s="8">
        <f>IF($A70="","",IF(AND($I70&lt;&gt;"Clôturée",$K70&lt;&gt;"",TODAY()&gt;$K70),"Oui","Non"))</f>
        <v/>
      </c>
      <c r="O70" s="6" t="n"/>
      <c r="P70" s="9" t="n"/>
      <c r="Q70" s="9" t="n"/>
      <c r="R70" s="10">
        <f>IF($A70="","",IF($I70="Clôturée",100%,IF($I70="En cours",50%,0%)))</f>
        <v/>
      </c>
      <c r="S70" s="6" t="n"/>
    </row>
    <row r="71" ht="25" customHeight="1">
      <c r="A71" s="4" t="n"/>
      <c r="B71" s="5" t="n"/>
      <c r="C71" s="4" t="n"/>
      <c r="D71" s="4" t="n"/>
      <c r="E71" s="4" t="n"/>
      <c r="F71" s="4" t="n"/>
      <c r="G71" s="6" t="n"/>
      <c r="H71" s="4" t="n"/>
      <c r="I71" s="4" t="n"/>
      <c r="J71" s="4" t="n"/>
      <c r="K71" s="5" t="n"/>
      <c r="L71" s="5" t="n"/>
      <c r="M71" s="11">
        <f>IF($A71="","",IF($L71&lt;&gt;"",$L71-$B71,TODAY()-$B71))</f>
        <v/>
      </c>
      <c r="N71" s="12">
        <f>IF($A71="","",IF(AND($I71&lt;&gt;"Clôturée",$K71&lt;&gt;"",TODAY()&gt;$K71),"Oui","Non"))</f>
        <v/>
      </c>
      <c r="O71" s="6" t="n"/>
      <c r="P71" s="9" t="n"/>
      <c r="Q71" s="9" t="n"/>
      <c r="R71" s="13">
        <f>IF($A71="","",IF($I71="Clôturée",100%,IF($I71="En cours",50%,0%)))</f>
        <v/>
      </c>
      <c r="S71" s="6" t="n"/>
    </row>
    <row r="72" ht="25" customHeight="1">
      <c r="A72" s="4" t="n"/>
      <c r="B72" s="5" t="n"/>
      <c r="C72" s="4" t="n"/>
      <c r="D72" s="4" t="n"/>
      <c r="E72" s="4" t="n"/>
      <c r="F72" s="4" t="n"/>
      <c r="G72" s="6" t="n"/>
      <c r="H72" s="4" t="n"/>
      <c r="I72" s="4" t="n"/>
      <c r="J72" s="4" t="n"/>
      <c r="K72" s="5" t="n"/>
      <c r="L72" s="5" t="n"/>
      <c r="M72" s="7">
        <f>IF($A72="","",IF($L72&lt;&gt;"",$L72-$B72,TODAY()-$B72))</f>
        <v/>
      </c>
      <c r="N72" s="8">
        <f>IF($A72="","",IF(AND($I72&lt;&gt;"Clôturée",$K72&lt;&gt;"",TODAY()&gt;$K72),"Oui","Non"))</f>
        <v/>
      </c>
      <c r="O72" s="6" t="n"/>
      <c r="P72" s="9" t="n"/>
      <c r="Q72" s="9" t="n"/>
      <c r="R72" s="10">
        <f>IF($A72="","",IF($I72="Clôturée",100%,IF($I72="En cours",50%,0%)))</f>
        <v/>
      </c>
      <c r="S72" s="6" t="n"/>
    </row>
    <row r="73" ht="25" customHeight="1">
      <c r="A73" s="4" t="n"/>
      <c r="B73" s="5" t="n"/>
      <c r="C73" s="4" t="n"/>
      <c r="D73" s="4" t="n"/>
      <c r="E73" s="4" t="n"/>
      <c r="F73" s="4" t="n"/>
      <c r="G73" s="6" t="n"/>
      <c r="H73" s="4" t="n"/>
      <c r="I73" s="4" t="n"/>
      <c r="J73" s="4" t="n"/>
      <c r="K73" s="5" t="n"/>
      <c r="L73" s="5" t="n"/>
      <c r="M73" s="11">
        <f>IF($A73="","",IF($L73&lt;&gt;"",$L73-$B73,TODAY()-$B73))</f>
        <v/>
      </c>
      <c r="N73" s="12">
        <f>IF($A73="","",IF(AND($I73&lt;&gt;"Clôturée",$K73&lt;&gt;"",TODAY()&gt;$K73),"Oui","Non"))</f>
        <v/>
      </c>
      <c r="O73" s="6" t="n"/>
      <c r="P73" s="9" t="n"/>
      <c r="Q73" s="9" t="n"/>
      <c r="R73" s="13">
        <f>IF($A73="","",IF($I73="Clôturée",100%,IF($I73="En cours",50%,0%)))</f>
        <v/>
      </c>
      <c r="S73" s="6" t="n"/>
    </row>
    <row r="74" ht="25" customHeight="1">
      <c r="A74" s="4" t="n"/>
      <c r="B74" s="5" t="n"/>
      <c r="C74" s="4" t="n"/>
      <c r="D74" s="4" t="n"/>
      <c r="E74" s="4" t="n"/>
      <c r="F74" s="4" t="n"/>
      <c r="G74" s="6" t="n"/>
      <c r="H74" s="4" t="n"/>
      <c r="I74" s="4" t="n"/>
      <c r="J74" s="4" t="n"/>
      <c r="K74" s="5" t="n"/>
      <c r="L74" s="5" t="n"/>
      <c r="M74" s="7">
        <f>IF($A74="","",IF($L74&lt;&gt;"",$L74-$B74,TODAY()-$B74))</f>
        <v/>
      </c>
      <c r="N74" s="8">
        <f>IF($A74="","",IF(AND($I74&lt;&gt;"Clôturée",$K74&lt;&gt;"",TODAY()&gt;$K74),"Oui","Non"))</f>
        <v/>
      </c>
      <c r="O74" s="6" t="n"/>
      <c r="P74" s="9" t="n"/>
      <c r="Q74" s="9" t="n"/>
      <c r="R74" s="10">
        <f>IF($A74="","",IF($I74="Clôturée",100%,IF($I74="En cours",50%,0%)))</f>
        <v/>
      </c>
      <c r="S74" s="6" t="n"/>
    </row>
    <row r="75" ht="25" customHeight="1">
      <c r="A75" s="4" t="n"/>
      <c r="B75" s="5" t="n"/>
      <c r="C75" s="4" t="n"/>
      <c r="D75" s="4" t="n"/>
      <c r="E75" s="4" t="n"/>
      <c r="F75" s="4" t="n"/>
      <c r="G75" s="6" t="n"/>
      <c r="H75" s="4" t="n"/>
      <c r="I75" s="4" t="n"/>
      <c r="J75" s="4" t="n"/>
      <c r="K75" s="5" t="n"/>
      <c r="L75" s="5" t="n"/>
      <c r="M75" s="11">
        <f>IF($A75="","",IF($L75&lt;&gt;"",$L75-$B75,TODAY()-$B75))</f>
        <v/>
      </c>
      <c r="N75" s="12">
        <f>IF($A75="","",IF(AND($I75&lt;&gt;"Clôturée",$K75&lt;&gt;"",TODAY()&gt;$K75),"Oui","Non"))</f>
        <v/>
      </c>
      <c r="O75" s="6" t="n"/>
      <c r="P75" s="9" t="n"/>
      <c r="Q75" s="9" t="n"/>
      <c r="R75" s="13">
        <f>IF($A75="","",IF($I75="Clôturée",100%,IF($I75="En cours",50%,0%)))</f>
        <v/>
      </c>
      <c r="S75" s="6" t="n"/>
    </row>
    <row r="76" ht="25" customHeight="1">
      <c r="A76" s="4" t="n"/>
      <c r="B76" s="5" t="n"/>
      <c r="C76" s="4" t="n"/>
      <c r="D76" s="4" t="n"/>
      <c r="E76" s="4" t="n"/>
      <c r="F76" s="4" t="n"/>
      <c r="G76" s="6" t="n"/>
      <c r="H76" s="4" t="n"/>
      <c r="I76" s="4" t="n"/>
      <c r="J76" s="4" t="n"/>
      <c r="K76" s="5" t="n"/>
      <c r="L76" s="5" t="n"/>
      <c r="M76" s="7">
        <f>IF($A76="","",IF($L76&lt;&gt;"",$L76-$B76,TODAY()-$B76))</f>
        <v/>
      </c>
      <c r="N76" s="8">
        <f>IF($A76="","",IF(AND($I76&lt;&gt;"Clôturée",$K76&lt;&gt;"",TODAY()&gt;$K76),"Oui","Non"))</f>
        <v/>
      </c>
      <c r="O76" s="6" t="n"/>
      <c r="P76" s="9" t="n"/>
      <c r="Q76" s="9" t="n"/>
      <c r="R76" s="10">
        <f>IF($A76="","",IF($I76="Clôturée",100%,IF($I76="En cours",50%,0%)))</f>
        <v/>
      </c>
      <c r="S76" s="6" t="n"/>
    </row>
    <row r="77" ht="25" customHeight="1">
      <c r="A77" s="4" t="n"/>
      <c r="B77" s="5" t="n"/>
      <c r="C77" s="4" t="n"/>
      <c r="D77" s="4" t="n"/>
      <c r="E77" s="4" t="n"/>
      <c r="F77" s="4" t="n"/>
      <c r="G77" s="6" t="n"/>
      <c r="H77" s="4" t="n"/>
      <c r="I77" s="4" t="n"/>
      <c r="J77" s="4" t="n"/>
      <c r="K77" s="5" t="n"/>
      <c r="L77" s="5" t="n"/>
      <c r="M77" s="11">
        <f>IF($A77="","",IF($L77&lt;&gt;"",$L77-$B77,TODAY()-$B77))</f>
        <v/>
      </c>
      <c r="N77" s="12">
        <f>IF($A77="","",IF(AND($I77&lt;&gt;"Clôturée",$K77&lt;&gt;"",TODAY()&gt;$K77),"Oui","Non"))</f>
        <v/>
      </c>
      <c r="O77" s="6" t="n"/>
      <c r="P77" s="9" t="n"/>
      <c r="Q77" s="9" t="n"/>
      <c r="R77" s="13">
        <f>IF($A77="","",IF($I77="Clôturée",100%,IF($I77="En cours",50%,0%)))</f>
        <v/>
      </c>
      <c r="S77" s="6" t="n"/>
    </row>
    <row r="78" ht="25" customHeight="1">
      <c r="A78" s="4" t="n"/>
      <c r="B78" s="5" t="n"/>
      <c r="C78" s="4" t="n"/>
      <c r="D78" s="4" t="n"/>
      <c r="E78" s="4" t="n"/>
      <c r="F78" s="4" t="n"/>
      <c r="G78" s="6" t="n"/>
      <c r="H78" s="4" t="n"/>
      <c r="I78" s="4" t="n"/>
      <c r="J78" s="4" t="n"/>
      <c r="K78" s="5" t="n"/>
      <c r="L78" s="5" t="n"/>
      <c r="M78" s="7">
        <f>IF($A78="","",IF($L78&lt;&gt;"",$L78-$B78,TODAY()-$B78))</f>
        <v/>
      </c>
      <c r="N78" s="8">
        <f>IF($A78="","",IF(AND($I78&lt;&gt;"Clôturée",$K78&lt;&gt;"",TODAY()&gt;$K78),"Oui","Non"))</f>
        <v/>
      </c>
      <c r="O78" s="6" t="n"/>
      <c r="P78" s="9" t="n"/>
      <c r="Q78" s="9" t="n"/>
      <c r="R78" s="10">
        <f>IF($A78="","",IF($I78="Clôturée",100%,IF($I78="En cours",50%,0%)))</f>
        <v/>
      </c>
      <c r="S78" s="6" t="n"/>
    </row>
    <row r="79" ht="25" customHeight="1">
      <c r="A79" s="4" t="n"/>
      <c r="B79" s="5" t="n"/>
      <c r="C79" s="4" t="n"/>
      <c r="D79" s="4" t="n"/>
      <c r="E79" s="4" t="n"/>
      <c r="F79" s="4" t="n"/>
      <c r="G79" s="6" t="n"/>
      <c r="H79" s="4" t="n"/>
      <c r="I79" s="4" t="n"/>
      <c r="J79" s="4" t="n"/>
      <c r="K79" s="5" t="n"/>
      <c r="L79" s="5" t="n"/>
      <c r="M79" s="11">
        <f>IF($A79="","",IF($L79&lt;&gt;"",$L79-$B79,TODAY()-$B79))</f>
        <v/>
      </c>
      <c r="N79" s="12">
        <f>IF($A79="","",IF(AND($I79&lt;&gt;"Clôturée",$K79&lt;&gt;"",TODAY()&gt;$K79),"Oui","Non"))</f>
        <v/>
      </c>
      <c r="O79" s="6" t="n"/>
      <c r="P79" s="9" t="n"/>
      <c r="Q79" s="9" t="n"/>
      <c r="R79" s="13">
        <f>IF($A79="","",IF($I79="Clôturée",100%,IF($I79="En cours",50%,0%)))</f>
        <v/>
      </c>
      <c r="S79" s="6" t="n"/>
    </row>
    <row r="80" ht="25" customHeight="1">
      <c r="A80" s="4" t="n"/>
      <c r="B80" s="5" t="n"/>
      <c r="C80" s="4" t="n"/>
      <c r="D80" s="4" t="n"/>
      <c r="E80" s="4" t="n"/>
      <c r="F80" s="4" t="n"/>
      <c r="G80" s="6" t="n"/>
      <c r="H80" s="4" t="n"/>
      <c r="I80" s="4" t="n"/>
      <c r="J80" s="4" t="n"/>
      <c r="K80" s="5" t="n"/>
      <c r="L80" s="5" t="n"/>
      <c r="M80" s="7">
        <f>IF($A80="","",IF($L80&lt;&gt;"",$L80-$B80,TODAY()-$B80))</f>
        <v/>
      </c>
      <c r="N80" s="8">
        <f>IF($A80="","",IF(AND($I80&lt;&gt;"Clôturée",$K80&lt;&gt;"",TODAY()&gt;$K80),"Oui","Non"))</f>
        <v/>
      </c>
      <c r="O80" s="6" t="n"/>
      <c r="P80" s="9" t="n"/>
      <c r="Q80" s="9" t="n"/>
      <c r="R80" s="10">
        <f>IF($A80="","",IF($I80="Clôturée",100%,IF($I80="En cours",50%,0%)))</f>
        <v/>
      </c>
      <c r="S80" s="6" t="n"/>
    </row>
    <row r="81" ht="25" customHeight="1">
      <c r="A81" s="4" t="n"/>
      <c r="B81" s="5" t="n"/>
      <c r="C81" s="4" t="n"/>
      <c r="D81" s="4" t="n"/>
      <c r="E81" s="4" t="n"/>
      <c r="F81" s="4" t="n"/>
      <c r="G81" s="6" t="n"/>
      <c r="H81" s="4" t="n"/>
      <c r="I81" s="4" t="n"/>
      <c r="J81" s="4" t="n"/>
      <c r="K81" s="5" t="n"/>
      <c r="L81" s="5" t="n"/>
      <c r="M81" s="11">
        <f>IF($A81="","",IF($L81&lt;&gt;"",$L81-$B81,TODAY()-$B81))</f>
        <v/>
      </c>
      <c r="N81" s="12">
        <f>IF($A81="","",IF(AND($I81&lt;&gt;"Clôturée",$K81&lt;&gt;"",TODAY()&gt;$K81),"Oui","Non"))</f>
        <v/>
      </c>
      <c r="O81" s="6" t="n"/>
      <c r="P81" s="9" t="n"/>
      <c r="Q81" s="9" t="n"/>
      <c r="R81" s="13">
        <f>IF($A81="","",IF($I81="Clôturée",100%,IF($I81="En cours",50%,0%)))</f>
        <v/>
      </c>
      <c r="S81" s="6" t="n"/>
    </row>
    <row r="82" ht="25" customHeight="1">
      <c r="A82" s="4" t="n"/>
      <c r="B82" s="5" t="n"/>
      <c r="C82" s="4" t="n"/>
      <c r="D82" s="4" t="n"/>
      <c r="E82" s="4" t="n"/>
      <c r="F82" s="4" t="n"/>
      <c r="G82" s="6" t="n"/>
      <c r="H82" s="4" t="n"/>
      <c r="I82" s="4" t="n"/>
      <c r="J82" s="4" t="n"/>
      <c r="K82" s="5" t="n"/>
      <c r="L82" s="5" t="n"/>
      <c r="M82" s="7">
        <f>IF($A82="","",IF($L82&lt;&gt;"",$L82-$B82,TODAY()-$B82))</f>
        <v/>
      </c>
      <c r="N82" s="8">
        <f>IF($A82="","",IF(AND($I82&lt;&gt;"Clôturée",$K82&lt;&gt;"",TODAY()&gt;$K82),"Oui","Non"))</f>
        <v/>
      </c>
      <c r="O82" s="6" t="n"/>
      <c r="P82" s="9" t="n"/>
      <c r="Q82" s="9" t="n"/>
      <c r="R82" s="10">
        <f>IF($A82="","",IF($I82="Clôturée",100%,IF($I82="En cours",50%,0%)))</f>
        <v/>
      </c>
      <c r="S82" s="6" t="n"/>
    </row>
    <row r="83" ht="25" customHeight="1">
      <c r="A83" s="4" t="n"/>
      <c r="B83" s="5" t="n"/>
      <c r="C83" s="4" t="n"/>
      <c r="D83" s="4" t="n"/>
      <c r="E83" s="4" t="n"/>
      <c r="F83" s="4" t="n"/>
      <c r="G83" s="6" t="n"/>
      <c r="H83" s="4" t="n"/>
      <c r="I83" s="4" t="n"/>
      <c r="J83" s="4" t="n"/>
      <c r="K83" s="5" t="n"/>
      <c r="L83" s="5" t="n"/>
      <c r="M83" s="11">
        <f>IF($A83="","",IF($L83&lt;&gt;"",$L83-$B83,TODAY()-$B83))</f>
        <v/>
      </c>
      <c r="N83" s="12">
        <f>IF($A83="","",IF(AND($I83&lt;&gt;"Clôturée",$K83&lt;&gt;"",TODAY()&gt;$K83),"Oui","Non"))</f>
        <v/>
      </c>
      <c r="O83" s="6" t="n"/>
      <c r="P83" s="9" t="n"/>
      <c r="Q83" s="9" t="n"/>
      <c r="R83" s="13">
        <f>IF($A83="","",IF($I83="Clôturée",100%,IF($I83="En cours",50%,0%)))</f>
        <v/>
      </c>
      <c r="S83" s="6" t="n"/>
    </row>
    <row r="84" ht="25" customHeight="1">
      <c r="A84" s="4" t="n"/>
      <c r="B84" s="5" t="n"/>
      <c r="C84" s="4" t="n"/>
      <c r="D84" s="4" t="n"/>
      <c r="E84" s="4" t="n"/>
      <c r="F84" s="4" t="n"/>
      <c r="G84" s="6" t="n"/>
      <c r="H84" s="4" t="n"/>
      <c r="I84" s="4" t="n"/>
      <c r="J84" s="4" t="n"/>
      <c r="K84" s="5" t="n"/>
      <c r="L84" s="5" t="n"/>
      <c r="M84" s="7">
        <f>IF($A84="","",IF($L84&lt;&gt;"",$L84-$B84,TODAY()-$B84))</f>
        <v/>
      </c>
      <c r="N84" s="8">
        <f>IF($A84="","",IF(AND($I84&lt;&gt;"Clôturée",$K84&lt;&gt;"",TODAY()&gt;$K84),"Oui","Non"))</f>
        <v/>
      </c>
      <c r="O84" s="6" t="n"/>
      <c r="P84" s="9" t="n"/>
      <c r="Q84" s="9" t="n"/>
      <c r="R84" s="10">
        <f>IF($A84="","",IF($I84="Clôturée",100%,IF($I84="En cours",50%,0%)))</f>
        <v/>
      </c>
      <c r="S84" s="6" t="n"/>
    </row>
    <row r="85" ht="25" customHeight="1">
      <c r="A85" s="4" t="n"/>
      <c r="B85" s="5" t="n"/>
      <c r="C85" s="4" t="n"/>
      <c r="D85" s="4" t="n"/>
      <c r="E85" s="4" t="n"/>
      <c r="F85" s="4" t="n"/>
      <c r="G85" s="6" t="n"/>
      <c r="H85" s="4" t="n"/>
      <c r="I85" s="4" t="n"/>
      <c r="J85" s="4" t="n"/>
      <c r="K85" s="5" t="n"/>
      <c r="L85" s="5" t="n"/>
      <c r="M85" s="11">
        <f>IF($A85="","",IF($L85&lt;&gt;"",$L85-$B85,TODAY()-$B85))</f>
        <v/>
      </c>
      <c r="N85" s="12">
        <f>IF($A85="","",IF(AND($I85&lt;&gt;"Clôturée",$K85&lt;&gt;"",TODAY()&gt;$K85),"Oui","Non"))</f>
        <v/>
      </c>
      <c r="O85" s="6" t="n"/>
      <c r="P85" s="9" t="n"/>
      <c r="Q85" s="9" t="n"/>
      <c r="R85" s="13">
        <f>IF($A85="","",IF($I85="Clôturée",100%,IF($I85="En cours",50%,0%)))</f>
        <v/>
      </c>
      <c r="S85" s="6" t="n"/>
    </row>
    <row r="86" ht="25" customHeight="1">
      <c r="A86" s="4" t="n"/>
      <c r="B86" s="5" t="n"/>
      <c r="C86" s="4" t="n"/>
      <c r="D86" s="4" t="n"/>
      <c r="E86" s="4" t="n"/>
      <c r="F86" s="4" t="n"/>
      <c r="G86" s="6" t="n"/>
      <c r="H86" s="4" t="n"/>
      <c r="I86" s="4" t="n"/>
      <c r="J86" s="4" t="n"/>
      <c r="K86" s="5" t="n"/>
      <c r="L86" s="5" t="n"/>
      <c r="M86" s="7">
        <f>IF($A86="","",IF($L86&lt;&gt;"",$L86-$B86,TODAY()-$B86))</f>
        <v/>
      </c>
      <c r="N86" s="8">
        <f>IF($A86="","",IF(AND($I86&lt;&gt;"Clôturée",$K86&lt;&gt;"",TODAY()&gt;$K86),"Oui","Non"))</f>
        <v/>
      </c>
      <c r="O86" s="6" t="n"/>
      <c r="P86" s="9" t="n"/>
      <c r="Q86" s="9" t="n"/>
      <c r="R86" s="10">
        <f>IF($A86="","",IF($I86="Clôturée",100%,IF($I86="En cours",50%,0%)))</f>
        <v/>
      </c>
      <c r="S86" s="6" t="n"/>
    </row>
    <row r="87" ht="25" customHeight="1">
      <c r="A87" s="4" t="n"/>
      <c r="B87" s="5" t="n"/>
      <c r="C87" s="4" t="n"/>
      <c r="D87" s="4" t="n"/>
      <c r="E87" s="4" t="n"/>
      <c r="F87" s="4" t="n"/>
      <c r="G87" s="6" t="n"/>
      <c r="H87" s="4" t="n"/>
      <c r="I87" s="4" t="n"/>
      <c r="J87" s="4" t="n"/>
      <c r="K87" s="5" t="n"/>
      <c r="L87" s="5" t="n"/>
      <c r="M87" s="11">
        <f>IF($A87="","",IF($L87&lt;&gt;"",$L87-$B87,TODAY()-$B87))</f>
        <v/>
      </c>
      <c r="N87" s="12">
        <f>IF($A87="","",IF(AND($I87&lt;&gt;"Clôturée",$K87&lt;&gt;"",TODAY()&gt;$K87),"Oui","Non"))</f>
        <v/>
      </c>
      <c r="O87" s="6" t="n"/>
      <c r="P87" s="9" t="n"/>
      <c r="Q87" s="9" t="n"/>
      <c r="R87" s="13">
        <f>IF($A87="","",IF($I87="Clôturée",100%,IF($I87="En cours",50%,0%)))</f>
        <v/>
      </c>
      <c r="S87" s="6" t="n"/>
    </row>
    <row r="88" ht="25" customHeight="1">
      <c r="A88" s="4" t="n"/>
      <c r="B88" s="5" t="n"/>
      <c r="C88" s="4" t="n"/>
      <c r="D88" s="4" t="n"/>
      <c r="E88" s="4" t="n"/>
      <c r="F88" s="4" t="n"/>
      <c r="G88" s="6" t="n"/>
      <c r="H88" s="4" t="n"/>
      <c r="I88" s="4" t="n"/>
      <c r="J88" s="4" t="n"/>
      <c r="K88" s="5" t="n"/>
      <c r="L88" s="5" t="n"/>
      <c r="M88" s="7">
        <f>IF($A88="","",IF($L88&lt;&gt;"",$L88-$B88,TODAY()-$B88))</f>
        <v/>
      </c>
      <c r="N88" s="8">
        <f>IF($A88="","",IF(AND($I88&lt;&gt;"Clôturée",$K88&lt;&gt;"",TODAY()&gt;$K88),"Oui","Non"))</f>
        <v/>
      </c>
      <c r="O88" s="6" t="n"/>
      <c r="P88" s="9" t="n"/>
      <c r="Q88" s="9" t="n"/>
      <c r="R88" s="10">
        <f>IF($A88="","",IF($I88="Clôturée",100%,IF($I88="En cours",50%,0%)))</f>
        <v/>
      </c>
      <c r="S88" s="6" t="n"/>
    </row>
    <row r="89" ht="25" customHeight="1">
      <c r="A89" s="4" t="n"/>
      <c r="B89" s="5" t="n"/>
      <c r="C89" s="4" t="n"/>
      <c r="D89" s="4" t="n"/>
      <c r="E89" s="4" t="n"/>
      <c r="F89" s="4" t="n"/>
      <c r="G89" s="6" t="n"/>
      <c r="H89" s="4" t="n"/>
      <c r="I89" s="4" t="n"/>
      <c r="J89" s="4" t="n"/>
      <c r="K89" s="5" t="n"/>
      <c r="L89" s="5" t="n"/>
      <c r="M89" s="11">
        <f>IF($A89="","",IF($L89&lt;&gt;"",$L89-$B89,TODAY()-$B89))</f>
        <v/>
      </c>
      <c r="N89" s="12">
        <f>IF($A89="","",IF(AND($I89&lt;&gt;"Clôturée",$K89&lt;&gt;"",TODAY()&gt;$K89),"Oui","Non"))</f>
        <v/>
      </c>
      <c r="O89" s="6" t="n"/>
      <c r="P89" s="9" t="n"/>
      <c r="Q89" s="9" t="n"/>
      <c r="R89" s="13">
        <f>IF($A89="","",IF($I89="Clôturée",100%,IF($I89="En cours",50%,0%)))</f>
        <v/>
      </c>
      <c r="S89" s="6" t="n"/>
    </row>
    <row r="90" ht="25" customHeight="1">
      <c r="A90" s="4" t="n"/>
      <c r="B90" s="5" t="n"/>
      <c r="C90" s="4" t="n"/>
      <c r="D90" s="4" t="n"/>
      <c r="E90" s="4" t="n"/>
      <c r="F90" s="4" t="n"/>
      <c r="G90" s="6" t="n"/>
      <c r="H90" s="4" t="n"/>
      <c r="I90" s="4" t="n"/>
      <c r="J90" s="4" t="n"/>
      <c r="K90" s="5" t="n"/>
      <c r="L90" s="5" t="n"/>
      <c r="M90" s="7">
        <f>IF($A90="","",IF($L90&lt;&gt;"",$L90-$B90,TODAY()-$B90))</f>
        <v/>
      </c>
      <c r="N90" s="8">
        <f>IF($A90="","",IF(AND($I90&lt;&gt;"Clôturée",$K90&lt;&gt;"",TODAY()&gt;$K90),"Oui","Non"))</f>
        <v/>
      </c>
      <c r="O90" s="6" t="n"/>
      <c r="P90" s="9" t="n"/>
      <c r="Q90" s="9" t="n"/>
      <c r="R90" s="10">
        <f>IF($A90="","",IF($I90="Clôturée",100%,IF($I90="En cours",50%,0%)))</f>
        <v/>
      </c>
      <c r="S90" s="6" t="n"/>
    </row>
    <row r="91" ht="25" customHeight="1">
      <c r="A91" s="4" t="n"/>
      <c r="B91" s="5" t="n"/>
      <c r="C91" s="4" t="n"/>
      <c r="D91" s="4" t="n"/>
      <c r="E91" s="4" t="n"/>
      <c r="F91" s="4" t="n"/>
      <c r="G91" s="6" t="n"/>
      <c r="H91" s="4" t="n"/>
      <c r="I91" s="4" t="n"/>
      <c r="J91" s="4" t="n"/>
      <c r="K91" s="5" t="n"/>
      <c r="L91" s="5" t="n"/>
      <c r="M91" s="11">
        <f>IF($A91="","",IF($L91&lt;&gt;"",$L91-$B91,TODAY()-$B91))</f>
        <v/>
      </c>
      <c r="N91" s="12">
        <f>IF($A91="","",IF(AND($I91&lt;&gt;"Clôturée",$K91&lt;&gt;"",TODAY()&gt;$K91),"Oui","Non"))</f>
        <v/>
      </c>
      <c r="O91" s="6" t="n"/>
      <c r="P91" s="9" t="n"/>
      <c r="Q91" s="9" t="n"/>
      <c r="R91" s="13">
        <f>IF($A91="","",IF($I91="Clôturée",100%,IF($I91="En cours",50%,0%)))</f>
        <v/>
      </c>
      <c r="S91" s="6" t="n"/>
    </row>
    <row r="92" ht="25" customHeight="1">
      <c r="A92" s="4" t="n"/>
      <c r="B92" s="5" t="n"/>
      <c r="C92" s="4" t="n"/>
      <c r="D92" s="4" t="n"/>
      <c r="E92" s="4" t="n"/>
      <c r="F92" s="4" t="n"/>
      <c r="G92" s="6" t="n"/>
      <c r="H92" s="4" t="n"/>
      <c r="I92" s="4" t="n"/>
      <c r="J92" s="4" t="n"/>
      <c r="K92" s="5" t="n"/>
      <c r="L92" s="5" t="n"/>
      <c r="M92" s="7">
        <f>IF($A92="","",IF($L92&lt;&gt;"",$L92-$B92,TODAY()-$B92))</f>
        <v/>
      </c>
      <c r="N92" s="8">
        <f>IF($A92="","",IF(AND($I92&lt;&gt;"Clôturée",$K92&lt;&gt;"",TODAY()&gt;$K92),"Oui","Non"))</f>
        <v/>
      </c>
      <c r="O92" s="6" t="n"/>
      <c r="P92" s="9" t="n"/>
      <c r="Q92" s="9" t="n"/>
      <c r="R92" s="10">
        <f>IF($A92="","",IF($I92="Clôturée",100%,IF($I92="En cours",50%,0%)))</f>
        <v/>
      </c>
      <c r="S92" s="6" t="n"/>
    </row>
    <row r="93" ht="25" customHeight="1">
      <c r="A93" s="4" t="n"/>
      <c r="B93" s="5" t="n"/>
      <c r="C93" s="4" t="n"/>
      <c r="D93" s="4" t="n"/>
      <c r="E93" s="4" t="n"/>
      <c r="F93" s="4" t="n"/>
      <c r="G93" s="6" t="n"/>
      <c r="H93" s="4" t="n"/>
      <c r="I93" s="4" t="n"/>
      <c r="J93" s="4" t="n"/>
      <c r="K93" s="5" t="n"/>
      <c r="L93" s="5" t="n"/>
      <c r="M93" s="11">
        <f>IF($A93="","",IF($L93&lt;&gt;"",$L93-$B93,TODAY()-$B93))</f>
        <v/>
      </c>
      <c r="N93" s="12">
        <f>IF($A93="","",IF(AND($I93&lt;&gt;"Clôturée",$K93&lt;&gt;"",TODAY()&gt;$K93),"Oui","Non"))</f>
        <v/>
      </c>
      <c r="O93" s="6" t="n"/>
      <c r="P93" s="9" t="n"/>
      <c r="Q93" s="9" t="n"/>
      <c r="R93" s="13">
        <f>IF($A93="","",IF($I93="Clôturée",100%,IF($I93="En cours",50%,0%)))</f>
        <v/>
      </c>
      <c r="S93" s="6" t="n"/>
    </row>
    <row r="94" ht="25" customHeight="1">
      <c r="A94" s="4" t="n"/>
      <c r="B94" s="5" t="n"/>
      <c r="C94" s="4" t="n"/>
      <c r="D94" s="4" t="n"/>
      <c r="E94" s="4" t="n"/>
      <c r="F94" s="4" t="n"/>
      <c r="G94" s="6" t="n"/>
      <c r="H94" s="4" t="n"/>
      <c r="I94" s="4" t="n"/>
      <c r="J94" s="4" t="n"/>
      <c r="K94" s="5" t="n"/>
      <c r="L94" s="5" t="n"/>
      <c r="M94" s="7">
        <f>IF($A94="","",IF($L94&lt;&gt;"",$L94-$B94,TODAY()-$B94))</f>
        <v/>
      </c>
      <c r="N94" s="8">
        <f>IF($A94="","",IF(AND($I94&lt;&gt;"Clôturée",$K94&lt;&gt;"",TODAY()&gt;$K94),"Oui","Non"))</f>
        <v/>
      </c>
      <c r="O94" s="6" t="n"/>
      <c r="P94" s="9" t="n"/>
      <c r="Q94" s="9" t="n"/>
      <c r="R94" s="10">
        <f>IF($A94="","",IF($I94="Clôturée",100%,IF($I94="En cours",50%,0%)))</f>
        <v/>
      </c>
      <c r="S94" s="6" t="n"/>
    </row>
    <row r="95" ht="25" customHeight="1">
      <c r="A95" s="4" t="n"/>
      <c r="B95" s="5" t="n"/>
      <c r="C95" s="4" t="n"/>
      <c r="D95" s="4" t="n"/>
      <c r="E95" s="4" t="n"/>
      <c r="F95" s="4" t="n"/>
      <c r="G95" s="6" t="n"/>
      <c r="H95" s="4" t="n"/>
      <c r="I95" s="4" t="n"/>
      <c r="J95" s="4" t="n"/>
      <c r="K95" s="5" t="n"/>
      <c r="L95" s="5" t="n"/>
      <c r="M95" s="11">
        <f>IF($A95="","",IF($L95&lt;&gt;"",$L95-$B95,TODAY()-$B95))</f>
        <v/>
      </c>
      <c r="N95" s="12">
        <f>IF($A95="","",IF(AND($I95&lt;&gt;"Clôturée",$K95&lt;&gt;"",TODAY()&gt;$K95),"Oui","Non"))</f>
        <v/>
      </c>
      <c r="O95" s="6" t="n"/>
      <c r="P95" s="9" t="n"/>
      <c r="Q95" s="9" t="n"/>
      <c r="R95" s="13">
        <f>IF($A95="","",IF($I95="Clôturée",100%,IF($I95="En cours",50%,0%)))</f>
        <v/>
      </c>
      <c r="S95" s="6" t="n"/>
    </row>
    <row r="96" ht="25" customHeight="1">
      <c r="A96" s="4" t="n"/>
      <c r="B96" s="5" t="n"/>
      <c r="C96" s="4" t="n"/>
      <c r="D96" s="4" t="n"/>
      <c r="E96" s="4" t="n"/>
      <c r="F96" s="4" t="n"/>
      <c r="G96" s="6" t="n"/>
      <c r="H96" s="4" t="n"/>
      <c r="I96" s="4" t="n"/>
      <c r="J96" s="4" t="n"/>
      <c r="K96" s="5" t="n"/>
      <c r="L96" s="5" t="n"/>
      <c r="M96" s="7">
        <f>IF($A96="","",IF($L96&lt;&gt;"",$L96-$B96,TODAY()-$B96))</f>
        <v/>
      </c>
      <c r="N96" s="8">
        <f>IF($A96="","",IF(AND($I96&lt;&gt;"Clôturée",$K96&lt;&gt;"",TODAY()&gt;$K96),"Oui","Non"))</f>
        <v/>
      </c>
      <c r="O96" s="6" t="n"/>
      <c r="P96" s="9" t="n"/>
      <c r="Q96" s="9" t="n"/>
      <c r="R96" s="10">
        <f>IF($A96="","",IF($I96="Clôturée",100%,IF($I96="En cours",50%,0%)))</f>
        <v/>
      </c>
      <c r="S96" s="6" t="n"/>
    </row>
    <row r="97" ht="25" customHeight="1">
      <c r="A97" s="4" t="n"/>
      <c r="B97" s="5" t="n"/>
      <c r="C97" s="4" t="n"/>
      <c r="D97" s="4" t="n"/>
      <c r="E97" s="4" t="n"/>
      <c r="F97" s="4" t="n"/>
      <c r="G97" s="6" t="n"/>
      <c r="H97" s="4" t="n"/>
      <c r="I97" s="4" t="n"/>
      <c r="J97" s="4" t="n"/>
      <c r="K97" s="5" t="n"/>
      <c r="L97" s="5" t="n"/>
      <c r="M97" s="11">
        <f>IF($A97="","",IF($L97&lt;&gt;"",$L97-$B97,TODAY()-$B97))</f>
        <v/>
      </c>
      <c r="N97" s="12">
        <f>IF($A97="","",IF(AND($I97&lt;&gt;"Clôturée",$K97&lt;&gt;"",TODAY()&gt;$K97),"Oui","Non"))</f>
        <v/>
      </c>
      <c r="O97" s="6" t="n"/>
      <c r="P97" s="9" t="n"/>
      <c r="Q97" s="9" t="n"/>
      <c r="R97" s="13">
        <f>IF($A97="","",IF($I97="Clôturée",100%,IF($I97="En cours",50%,0%)))</f>
        <v/>
      </c>
      <c r="S97" s="6" t="n"/>
    </row>
    <row r="98" ht="25" customHeight="1">
      <c r="A98" s="4" t="n"/>
      <c r="B98" s="5" t="n"/>
      <c r="C98" s="4" t="n"/>
      <c r="D98" s="4" t="n"/>
      <c r="E98" s="4" t="n"/>
      <c r="F98" s="4" t="n"/>
      <c r="G98" s="6" t="n"/>
      <c r="H98" s="4" t="n"/>
      <c r="I98" s="4" t="n"/>
      <c r="J98" s="4" t="n"/>
      <c r="K98" s="5" t="n"/>
      <c r="L98" s="5" t="n"/>
      <c r="M98" s="7">
        <f>IF($A98="","",IF($L98&lt;&gt;"",$L98-$B98,TODAY()-$B98))</f>
        <v/>
      </c>
      <c r="N98" s="8">
        <f>IF($A98="","",IF(AND($I98&lt;&gt;"Clôturée",$K98&lt;&gt;"",TODAY()&gt;$K98),"Oui","Non"))</f>
        <v/>
      </c>
      <c r="O98" s="6" t="n"/>
      <c r="P98" s="9" t="n"/>
      <c r="Q98" s="9" t="n"/>
      <c r="R98" s="10">
        <f>IF($A98="","",IF($I98="Clôturée",100%,IF($I98="En cours",50%,0%)))</f>
        <v/>
      </c>
      <c r="S98" s="6" t="n"/>
    </row>
    <row r="99" ht="25" customHeight="1">
      <c r="A99" s="4" t="n"/>
      <c r="B99" s="5" t="n"/>
      <c r="C99" s="4" t="n"/>
      <c r="D99" s="4" t="n"/>
      <c r="E99" s="4" t="n"/>
      <c r="F99" s="4" t="n"/>
      <c r="G99" s="6" t="n"/>
      <c r="H99" s="4" t="n"/>
      <c r="I99" s="4" t="n"/>
      <c r="J99" s="4" t="n"/>
      <c r="K99" s="5" t="n"/>
      <c r="L99" s="5" t="n"/>
      <c r="M99" s="11">
        <f>IF($A99="","",IF($L99&lt;&gt;"",$L99-$B99,TODAY()-$B99))</f>
        <v/>
      </c>
      <c r="N99" s="12">
        <f>IF($A99="","",IF(AND($I99&lt;&gt;"Clôturée",$K99&lt;&gt;"",TODAY()&gt;$K99),"Oui","Non"))</f>
        <v/>
      </c>
      <c r="O99" s="6" t="n"/>
      <c r="P99" s="9" t="n"/>
      <c r="Q99" s="9" t="n"/>
      <c r="R99" s="13">
        <f>IF($A99="","",IF($I99="Clôturée",100%,IF($I99="En cours",50%,0%)))</f>
        <v/>
      </c>
      <c r="S99" s="6" t="n"/>
    </row>
    <row r="100" ht="25" customHeight="1">
      <c r="A100" s="4" t="n"/>
      <c r="B100" s="5" t="n"/>
      <c r="C100" s="4" t="n"/>
      <c r="D100" s="4" t="n"/>
      <c r="E100" s="4" t="n"/>
      <c r="F100" s="4" t="n"/>
      <c r="G100" s="6" t="n"/>
      <c r="H100" s="4" t="n"/>
      <c r="I100" s="4" t="n"/>
      <c r="J100" s="4" t="n"/>
      <c r="K100" s="5" t="n"/>
      <c r="L100" s="5" t="n"/>
      <c r="M100" s="7">
        <f>IF($A100="","",IF($L100&lt;&gt;"",$L100-$B100,TODAY()-$B100))</f>
        <v/>
      </c>
      <c r="N100" s="8">
        <f>IF($A100="","",IF(AND($I100&lt;&gt;"Clôturée",$K100&lt;&gt;"",TODAY()&gt;$K100),"Oui","Non"))</f>
        <v/>
      </c>
      <c r="O100" s="6" t="n"/>
      <c r="P100" s="9" t="n"/>
      <c r="Q100" s="9" t="n"/>
      <c r="R100" s="10">
        <f>IF($A100="","",IF($I100="Clôturée",100%,IF($I100="En cours",50%,0%)))</f>
        <v/>
      </c>
      <c r="S100" s="6" t="n"/>
    </row>
    <row r="101" ht="25" customHeight="1">
      <c r="A101" s="4" t="n"/>
      <c r="B101" s="5" t="n"/>
      <c r="C101" s="4" t="n"/>
      <c r="D101" s="4" t="n"/>
      <c r="E101" s="4" t="n"/>
      <c r="F101" s="4" t="n"/>
      <c r="G101" s="6" t="n"/>
      <c r="H101" s="4" t="n"/>
      <c r="I101" s="4" t="n"/>
      <c r="J101" s="4" t="n"/>
      <c r="K101" s="5" t="n"/>
      <c r="L101" s="5" t="n"/>
      <c r="M101" s="11">
        <f>IF($A101="","",IF($L101&lt;&gt;"",$L101-$B101,TODAY()-$B101))</f>
        <v/>
      </c>
      <c r="N101" s="12">
        <f>IF($A101="","",IF(AND($I101&lt;&gt;"Clôturée",$K101&lt;&gt;"",TODAY()&gt;$K101),"Oui","Non"))</f>
        <v/>
      </c>
      <c r="O101" s="6" t="n"/>
      <c r="P101" s="9" t="n"/>
      <c r="Q101" s="9" t="n"/>
      <c r="R101" s="13">
        <f>IF($A101="","",IF($I101="Clôturée",100%,IF($I101="En cours",50%,0%)))</f>
        <v/>
      </c>
      <c r="S101" s="6" t="n"/>
    </row>
    <row r="102" ht="25" customHeight="1">
      <c r="A102" s="4" t="n"/>
      <c r="B102" s="5" t="n"/>
      <c r="C102" s="4" t="n"/>
      <c r="D102" s="4" t="n"/>
      <c r="E102" s="4" t="n"/>
      <c r="F102" s="4" t="n"/>
      <c r="G102" s="6" t="n"/>
      <c r="H102" s="4" t="n"/>
      <c r="I102" s="4" t="n"/>
      <c r="J102" s="4" t="n"/>
      <c r="K102" s="5" t="n"/>
      <c r="L102" s="5" t="n"/>
      <c r="M102" s="7">
        <f>IF($A102="","",IF($L102&lt;&gt;"",$L102-$B102,TODAY()-$B102))</f>
        <v/>
      </c>
      <c r="N102" s="8">
        <f>IF($A102="","",IF(AND($I102&lt;&gt;"Clôturée",$K102&lt;&gt;"",TODAY()&gt;$K102),"Oui","Non"))</f>
        <v/>
      </c>
      <c r="O102" s="6" t="n"/>
      <c r="P102" s="9" t="n"/>
      <c r="Q102" s="9" t="n"/>
      <c r="R102" s="10">
        <f>IF($A102="","",IF($I102="Clôturée",100%,IF($I102="En cours",50%,0%)))</f>
        <v/>
      </c>
      <c r="S102" s="6" t="n"/>
    </row>
    <row r="103" ht="25" customHeight="1">
      <c r="A103" s="4" t="n"/>
      <c r="B103" s="5" t="n"/>
      <c r="C103" s="4" t="n"/>
      <c r="D103" s="4" t="n"/>
      <c r="E103" s="4" t="n"/>
      <c r="F103" s="4" t="n"/>
      <c r="G103" s="6" t="n"/>
      <c r="H103" s="4" t="n"/>
      <c r="I103" s="4" t="n"/>
      <c r="J103" s="4" t="n"/>
      <c r="K103" s="5" t="n"/>
      <c r="L103" s="5" t="n"/>
      <c r="M103" s="11">
        <f>IF($A103="","",IF($L103&lt;&gt;"",$L103-$B103,TODAY()-$B103))</f>
        <v/>
      </c>
      <c r="N103" s="12">
        <f>IF($A103="","",IF(AND($I103&lt;&gt;"Clôturée",$K103&lt;&gt;"",TODAY()&gt;$K103),"Oui","Non"))</f>
        <v/>
      </c>
      <c r="O103" s="6" t="n"/>
      <c r="P103" s="9" t="n"/>
      <c r="Q103" s="9" t="n"/>
      <c r="R103" s="13">
        <f>IF($A103="","",IF($I103="Clôturée",100%,IF($I103="En cours",50%,0%)))</f>
        <v/>
      </c>
      <c r="S103" s="6" t="n"/>
    </row>
    <row r="105">
      <c r="A105" s="14" t="inlineStr">
        <is>
          <t>Indicateurs du registre</t>
        </is>
      </c>
      <c r="B105" s="14" t="inlineStr">
        <is>
          <t>Anomalies</t>
        </is>
      </c>
      <c r="C105" s="15">
        <f>COUNTA('Anomalies'!$A$4:$A$103)</f>
        <v/>
      </c>
      <c r="D105" s="14" t="inlineStr">
        <is>
          <t>Clôturées</t>
        </is>
      </c>
      <c r="E105" s="15">
        <f>COUNTIF('Anomalies'!$I$4:$I$103,"Clôturée")</f>
        <v/>
      </c>
      <c r="F105" s="14" t="inlineStr">
        <is>
          <t>Coût réel</t>
        </is>
      </c>
      <c r="G105" s="16">
        <f>SUM('Anomalies'!$Q$4:$Q$103)</f>
        <v/>
      </c>
    </row>
  </sheetData>
  <autoFilter ref="A3:S103"/>
  <mergeCells count="1">
    <mergeCell ref="A1:S1"/>
  </mergeCells>
  <conditionalFormatting sqref="H4:H103">
    <cfRule type="expression" priority="1" dxfId="0" stopIfTrue="1">
      <formula>H4="Critique"</formula>
    </cfRule>
  </conditionalFormatting>
  <conditionalFormatting sqref="N4:N103">
    <cfRule type="expression" priority="2" dxfId="0" stopIfTrue="1">
      <formula>N4="Oui"</formula>
    </cfRule>
  </conditionalFormatting>
  <conditionalFormatting sqref="I4:I103">
    <cfRule type="expression" priority="3" dxfId="1" stopIfTrue="1">
      <formula>I4="Clôturée"</formula>
    </cfRule>
    <cfRule type="expression" priority="4" dxfId="2" stopIfTrue="1">
      <formula>I4="En cours"</formula>
    </cfRule>
  </conditionalFormatting>
  <dataValidations count="7">
    <dataValidation sqref="D4:D103" showErrorMessage="1" showInputMessage="1" allowBlank="1" type="list">
      <formula1>"Production,Qualité,Logistique,Informatique,Maintenance,RH"</formula1>
    </dataValidation>
    <dataValidation sqref="E4:E103" showErrorMessage="1" showInputMessage="1" allowBlank="1" type="list">
      <formula1>"Paris,Lyon,Marseille,Toulouse,Lille,Nantes,Bordeaux,Strasbourg"</formula1>
    </dataValidation>
    <dataValidation sqref="F4:F103" showErrorMessage="1" showInputMessage="1" allowBlank="1" type="list">
      <formula1>"Produit,Processus,Sécurité,Fournisseur,Matériel,Données"</formula1>
    </dataValidation>
    <dataValidation sqref="H4:H103" showErrorMessage="1" showInputMessage="1" allowBlank="1" type="list">
      <formula1>"Critique,Majeure,Mineure"</formula1>
    </dataValidation>
    <dataValidation sqref="I4:I103" showErrorMessage="1" showInputMessage="1" allowBlank="1" type="list">
      <formula1>"Ouverte,En cours,En attente,Clôturée"</formula1>
    </dataValidation>
    <dataValidation sqref="P4:P103" showErrorMessage="1" showInputMessage="1" allowBlank="1" type="decimal" operator="greaterThanOrEqual">
      <formula1>0</formula1>
    </dataValidation>
    <dataValidation sqref="Q4:Q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4" customWidth="1" min="3" max="3"/>
    <col width="18" customWidth="1" min="4" max="4"/>
    <col width="13" customWidth="1" min="5" max="5"/>
    <col width="23" customWidth="1" min="6" max="6"/>
    <col width="16" customWidth="1" min="7" max="7"/>
    <col width="13" customWidth="1" min="8" max="8"/>
    <col width="4" customWidth="1" min="9" max="9"/>
    <col width="18" customWidth="1" min="10" max="10"/>
    <col width="23" customWidth="1" min="11" max="11"/>
    <col width="4" customWidth="1" min="12" max="12"/>
  </cols>
  <sheetData>
    <row r="1" ht="28" customHeight="1">
      <c r="A1" s="1" t="inlineStr">
        <is>
          <t>Tableau de bord – Suivi des anomalies</t>
        </is>
      </c>
    </row>
    <row r="2">
      <c r="A2" s="2" t="inlineStr">
        <is>
          <t>Indicateurs consolidés sur les 100 lignes préparées du registre</t>
        </is>
      </c>
    </row>
    <row r="4">
      <c r="A4" s="17" t="inlineStr">
        <is>
          <t>Nombre total d’anomalies</t>
        </is>
      </c>
      <c r="B4" s="18">
        <f>COUNTA('Anomalies'!$A$4:$A$103)</f>
        <v/>
      </c>
    </row>
    <row r="5">
      <c r="A5" s="17" t="inlineStr">
        <is>
          <t>Anomalies ouvertes</t>
        </is>
      </c>
      <c r="B5" s="18">
        <f>COUNTIF('Anomalies'!$I$4:$I$103,"Ouverte")</f>
        <v/>
      </c>
    </row>
    <row r="6">
      <c r="A6" s="17" t="inlineStr">
        <is>
          <t>Anomalies en cours</t>
        </is>
      </c>
      <c r="B6" s="18">
        <f>COUNTIF('Anomalies'!$I$4:$I$103,"En cours")</f>
        <v/>
      </c>
    </row>
    <row r="7">
      <c r="A7" s="17" t="inlineStr">
        <is>
          <t>Anomalies clôturées</t>
        </is>
      </c>
      <c r="B7" s="18">
        <f>COUNTIF('Anomalies'!$I$4:$I$103,"Clôturée")</f>
        <v/>
      </c>
    </row>
    <row r="8">
      <c r="A8" s="17" t="inlineStr">
        <is>
          <t>Taux global de clôture</t>
        </is>
      </c>
      <c r="B8" s="19">
        <f>IFERROR(COUNTIF('Anomalies'!$I$4:$I$103,"Clôturée")/COUNTA('Anomalies'!$A$4:$A$103),0)</f>
        <v/>
      </c>
    </row>
    <row r="9">
      <c r="A9" s="17" t="inlineStr">
        <is>
          <t>Délai moyen de résolution</t>
        </is>
      </c>
      <c r="B9" s="18">
        <f>IFERROR(AVERAGE('Anomalies'!$M$4:$M$103),0)</f>
        <v/>
      </c>
    </row>
    <row r="10">
      <c r="A10" s="17" t="inlineStr">
        <is>
          <t>Coût réel total</t>
        </is>
      </c>
      <c r="B10" s="16">
        <f>SUM('Anomalies'!$Q$4:$Q$103)</f>
        <v/>
      </c>
    </row>
    <row r="11">
      <c r="A11" s="17" t="inlineStr">
        <is>
          <t>Anomalies critiques</t>
        </is>
      </c>
      <c r="B11" s="18">
        <f>COUNTIF('Anomalies'!$H$4:$H$103,"Critique")</f>
        <v/>
      </c>
    </row>
    <row r="13">
      <c r="A13" s="20" t="inlineStr">
        <is>
          <t>Répartition par statut</t>
        </is>
      </c>
      <c r="D13" s="20" t="inlineStr">
        <is>
          <t>Répartition par service</t>
        </is>
      </c>
      <c r="F13" s="20" t="inlineStr">
        <is>
          <t>Répartition par criticité</t>
        </is>
      </c>
      <c r="J13" s="20" t="inlineStr">
        <is>
          <t>Référentiel des responsables</t>
        </is>
      </c>
    </row>
    <row r="14">
      <c r="A14" s="8" t="inlineStr">
        <is>
          <t>Ouverte</t>
        </is>
      </c>
      <c r="B14" s="8">
        <f>COUNTIF('Anomalies'!$I$4:$I$103,'Tableau de bord'!$A14)</f>
        <v/>
      </c>
      <c r="D14" s="14" t="inlineStr">
        <is>
          <t>Service</t>
        </is>
      </c>
      <c r="E14" s="14" t="inlineStr">
        <is>
          <t>Nombre</t>
        </is>
      </c>
      <c r="F14" s="14" t="inlineStr">
        <is>
          <t>Responsable référent</t>
        </is>
      </c>
      <c r="G14" s="8" t="inlineStr">
        <is>
          <t>Critique</t>
        </is>
      </c>
      <c r="H14" s="8">
        <f>COUNTIF('Anomalies'!$H$4:$H$103,'Tableau de bord'!$G14)</f>
        <v/>
      </c>
      <c r="J14" s="14" t="inlineStr">
        <is>
          <t>Service</t>
        </is>
      </c>
      <c r="K14" s="14" t="inlineStr">
        <is>
          <t>Responsable référent</t>
        </is>
      </c>
    </row>
    <row r="15">
      <c r="A15" s="12" t="inlineStr">
        <is>
          <t>En cours</t>
        </is>
      </c>
      <c r="B15" s="12">
        <f>COUNTIF('Anomalies'!$I$4:$I$103,'Tableau de bord'!$A15)</f>
        <v/>
      </c>
      <c r="D15" s="21" t="inlineStr">
        <is>
          <t>Production</t>
        </is>
      </c>
      <c r="E15" s="21">
        <f>COUNTIF('Anomalies'!$D$4:$D$103,'Tableau de bord'!$D15)</f>
        <v/>
      </c>
      <c r="F15" s="21">
        <f>IFERROR(VLOOKUP('Tableau de bord'!$D15,'Tableau de bord'!$J$15:$K$20,2,0),"")</f>
        <v/>
      </c>
      <c r="G15" s="12" t="inlineStr">
        <is>
          <t>Majeure</t>
        </is>
      </c>
      <c r="H15" s="12">
        <f>COUNTIF('Anomalies'!$H$4:$H$103,'Tableau de bord'!$G15)</f>
        <v/>
      </c>
      <c r="J15" s="21" t="inlineStr">
        <is>
          <t>Production</t>
        </is>
      </c>
      <c r="K15" s="21" t="inlineStr">
        <is>
          <t>Camille</t>
        </is>
      </c>
    </row>
    <row r="16">
      <c r="A16" s="8" t="inlineStr">
        <is>
          <t>En attente</t>
        </is>
      </c>
      <c r="B16" s="8">
        <f>COUNTIF('Anomalies'!$I$4:$I$103,'Tableau de bord'!$A16)</f>
        <v/>
      </c>
      <c r="D16" s="22" t="inlineStr">
        <is>
          <t>Qualité</t>
        </is>
      </c>
      <c r="E16" s="22">
        <f>COUNTIF('Anomalies'!$D$4:$D$103,'Tableau de bord'!$D16)</f>
        <v/>
      </c>
      <c r="F16" s="22">
        <f>IFERROR(VLOOKUP('Tableau de bord'!$D16,'Tableau de bord'!$J$15:$K$20,2,0),"")</f>
        <v/>
      </c>
      <c r="G16" s="8" t="inlineStr">
        <is>
          <t>Mineure</t>
        </is>
      </c>
      <c r="H16" s="8">
        <f>COUNTIF('Anomalies'!$H$4:$H$103,'Tableau de bord'!$G16)</f>
        <v/>
      </c>
      <c r="J16" s="22" t="inlineStr">
        <is>
          <t>Qualité</t>
        </is>
      </c>
      <c r="K16" s="22" t="inlineStr">
        <is>
          <t>Manon</t>
        </is>
      </c>
    </row>
    <row r="17">
      <c r="A17" s="12" t="inlineStr">
        <is>
          <t>Clôturée</t>
        </is>
      </c>
      <c r="B17" s="12">
        <f>COUNTIF('Anomalies'!$I$4:$I$103,'Tableau de bord'!$A17)</f>
        <v/>
      </c>
      <c r="D17" s="21" t="inlineStr">
        <is>
          <t>Logistique</t>
        </is>
      </c>
      <c r="E17" s="21">
        <f>COUNTIF('Anomalies'!$D$4:$D$103,'Tableau de bord'!$D17)</f>
        <v/>
      </c>
      <c r="F17" s="21">
        <f>IFERROR(VLOOKUP('Tableau de bord'!$D17,'Tableau de bord'!$J$15:$K$20,2,0),"")</f>
        <v/>
      </c>
      <c r="J17" s="21" t="inlineStr">
        <is>
          <t>Logistique</t>
        </is>
      </c>
      <c r="K17" s="21" t="inlineStr">
        <is>
          <t>Julien</t>
        </is>
      </c>
    </row>
    <row r="18">
      <c r="D18" s="22" t="inlineStr">
        <is>
          <t>Informatique</t>
        </is>
      </c>
      <c r="E18" s="22">
        <f>COUNTIF('Anomalies'!$D$4:$D$103,'Tableau de bord'!$D18)</f>
        <v/>
      </c>
      <c r="F18" s="22">
        <f>IFERROR(VLOOKUP('Tableau de bord'!$D18,'Tableau de bord'!$J$15:$K$20,2,0),"")</f>
        <v/>
      </c>
      <c r="J18" s="22" t="inlineStr">
        <is>
          <t>Informatique</t>
        </is>
      </c>
      <c r="K18" s="22" t="inlineStr">
        <is>
          <t>Émilie</t>
        </is>
      </c>
    </row>
    <row r="19">
      <c r="D19" s="21" t="inlineStr">
        <is>
          <t>Maintenance</t>
        </is>
      </c>
      <c r="E19" s="21">
        <f>COUNTIF('Anomalies'!$D$4:$D$103,'Tableau de bord'!$D19)</f>
        <v/>
      </c>
      <c r="F19" s="21">
        <f>IFERROR(VLOOKUP('Tableau de bord'!$D19,'Tableau de bord'!$J$15:$K$20,2,0),"")</f>
        <v/>
      </c>
      <c r="J19" s="21" t="inlineStr">
        <is>
          <t>Maintenance</t>
        </is>
      </c>
      <c r="K19" s="21" t="inlineStr">
        <is>
          <t>Nicolas</t>
        </is>
      </c>
    </row>
    <row r="20">
      <c r="D20" s="22" t="inlineStr">
        <is>
          <t>RH</t>
        </is>
      </c>
      <c r="E20" s="22">
        <f>COUNTIF('Anomalies'!$D$4:$D$103,'Tableau de bord'!$D20)</f>
        <v/>
      </c>
      <c r="F20" s="22">
        <f>IFERROR(VLOOKUP('Tableau de bord'!$D20,'Tableau de bord'!$J$15:$K$20,2,0),"")</f>
        <v/>
      </c>
      <c r="J20" s="22" t="inlineStr">
        <is>
          <t>RH</t>
        </is>
      </c>
      <c r="K20" s="22" t="inlineStr">
        <is>
          <t>Antoine</t>
        </is>
      </c>
    </row>
    <row r="23">
      <c r="A23" s="20" t="inlineStr">
        <is>
          <t>Anomalies détectées par mois</t>
        </is>
      </c>
      <c r="B23" s="20" t="inlineStr">
        <is>
          <t>Nombre</t>
        </is>
      </c>
    </row>
    <row r="24">
      <c r="A24" s="23" t="n">
        <v>46023</v>
      </c>
      <c r="B24" s="8">
        <f>COUNTIFS('Anomalies'!$B$4:$B$103,"&gt;="&amp;'Tableau de bord'!$A24,'Anomalies'!$B$4:$B$103,"&lt;"&amp;'Tableau de bord'!$A25)</f>
        <v/>
      </c>
    </row>
    <row r="25">
      <c r="A25" s="24" t="n">
        <v>46054</v>
      </c>
      <c r="B25" s="12">
        <f>COUNTIFS('Anomalies'!$B$4:$B$103,"&gt;="&amp;'Tableau de bord'!$A25,'Anomalies'!$B$4:$B$103,"&lt;"&amp;'Tableau de bord'!$A26)</f>
        <v/>
      </c>
    </row>
    <row r="26">
      <c r="A26" s="23" t="n">
        <v>46082</v>
      </c>
      <c r="B26" s="8">
        <f>COUNTIFS('Anomalies'!$B$4:$B$103,"&gt;="&amp;'Tableau de bord'!$A26,'Anomalies'!$B$4:$B$103,"&lt;"&amp;'Tableau de bord'!$A27)</f>
        <v/>
      </c>
    </row>
    <row r="27">
      <c r="A27" s="24" t="n">
        <v>46113</v>
      </c>
      <c r="B27" s="12">
        <f>COUNTIFS('Anomalies'!$B$4:$B$103,"&gt;="&amp;'Tableau de bord'!$A27,'Anomalies'!$B$4:$B$103,"&lt;"&amp;'Tableau de bord'!$A28)</f>
        <v/>
      </c>
    </row>
    <row r="28">
      <c r="A28" s="23" t="n">
        <v>46143</v>
      </c>
      <c r="B28" s="8">
        <f>COUNTIFS('Anomalies'!$B$4:$B$103,"&gt;="&amp;'Tableau de bord'!$A28,'Anomalies'!$B$4:$B$103,"&lt;"&amp;'Tableau de bord'!$A29)</f>
        <v/>
      </c>
    </row>
    <row r="29">
      <c r="A29" s="24" t="n">
        <v>46174</v>
      </c>
      <c r="B29" s="12">
        <f>COUNTIFS('Anomalies'!$B$4:$B$103,"&gt;="&amp;'Tableau de bord'!$A29,'Anomalies'!$B$4:$B$103,"&lt;"&amp;'Tableau de bord'!$A30)</f>
        <v/>
      </c>
    </row>
    <row r="30">
      <c r="A30" s="23" t="n">
        <v>46204</v>
      </c>
      <c r="B30" s="8">
        <f>COUNTIFS('Anomalies'!$B$4:$B$103,"&gt;="&amp;'Tableau de bord'!$A30,'Anomalies'!$B$4:$B$103,"&lt;"&amp;'Tableau de bord'!$A31)</f>
        <v/>
      </c>
    </row>
    <row r="31">
      <c r="A31" s="24" t="n">
        <v>46235</v>
      </c>
      <c r="B31" s="12">
        <f>COUNTIFS('Anomalies'!$B$4:$B$103,"&gt;="&amp;'Tableau de bord'!$A31,'Anomalies'!$B$4:$B$103,"&lt;"&amp;'Tableau de bord'!$A32)</f>
        <v/>
      </c>
    </row>
    <row r="32" hidden="1">
      <c r="A32" s="23" t="n">
        <v>46266</v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92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Instructions d’utilisation – Fiche anomalie</t>
        </is>
      </c>
    </row>
    <row r="3">
      <c r="A3" s="20" t="inlineStr">
        <is>
          <t>Consigne</t>
        </is>
      </c>
      <c r="B3" s="20" t="inlineStr">
        <is>
          <t>Détail</t>
        </is>
      </c>
    </row>
    <row r="4" ht="34" customHeight="1">
      <c r="A4" s="25" t="inlineStr">
        <is>
          <t>Enregistrement</t>
        </is>
      </c>
      <c r="B4" s="26" t="inlineStr">
        <is>
          <t>Saisir une ligne par anomalie dans la feuille « Anomalies ».</t>
        </is>
      </c>
    </row>
    <row r="5" ht="34" customHeight="1">
      <c r="A5" s="27" t="inlineStr">
        <is>
          <t>Identifiant</t>
        </is>
      </c>
      <c r="B5" s="28" t="inlineStr">
        <is>
          <t>Attribuer un identifiant unique, par exemple ANO-2026-001.</t>
        </is>
      </c>
    </row>
    <row r="6" ht="34" customHeight="1">
      <c r="A6" s="25" t="inlineStr">
        <is>
          <t>Détection</t>
        </is>
      </c>
      <c r="B6" s="26" t="inlineStr">
        <is>
          <t>Renseigner la criticité et le responsable du traitement dès la détection.</t>
        </is>
      </c>
    </row>
    <row r="7" ht="34" customHeight="1">
      <c r="A7" s="27" t="inlineStr">
        <is>
          <t>Échéance</t>
        </is>
      </c>
      <c r="B7" s="28" t="inlineStr">
        <is>
          <t>Définir une date cible réaliste pour suivre le délai de traitement.</t>
        </is>
      </c>
    </row>
    <row r="8" ht="34" customHeight="1">
      <c r="A8" s="25" t="inlineStr">
        <is>
          <t>Clôture</t>
        </is>
      </c>
      <c r="B8" s="26" t="inlineStr">
        <is>
          <t>Compléter la date de clôture uniquement lorsque l’action corrective est terminée.</t>
        </is>
      </c>
    </row>
    <row r="9" ht="34" customHeight="1">
      <c r="A9" s="27" t="inlineStr">
        <is>
          <t>Preuves</t>
        </is>
      </c>
      <c r="B9" s="28" t="inlineStr">
        <is>
          <t>Joindre ou référencer les preuves dans la colonne « Commentaire / preuve ».</t>
        </is>
      </c>
    </row>
    <row r="10" ht="34" customHeight="1">
      <c r="A10" s="25" t="inlineStr">
        <is>
          <t>Suivi</t>
        </is>
      </c>
      <c r="B10" s="26" t="inlineStr">
        <is>
          <t>Revoir régulièrement les anomalies en retard et actualiser leur statut.</t>
        </is>
      </c>
    </row>
    <row r="11" ht="34" customHeight="1">
      <c r="A11" s="27" t="inlineStr">
        <is>
          <t>Données personnelles</t>
        </is>
      </c>
      <c r="B11" s="28" t="inlineStr">
        <is>
          <t>Respecter les règles RGPD/CNIL si des données personnelles sont saisies.</t>
        </is>
      </c>
    </row>
    <row r="12" ht="34" customHeight="1">
      <c r="A12" s="25" t="inlineStr">
        <is>
          <t>Justificatifs</t>
        </is>
      </c>
      <c r="B12" s="26" t="inlineStr">
        <is>
          <t>Pour les sujets réglementaires ou qualité, conserver les justificatifs conformément aux procédures internes.</t>
        </is>
      </c>
    </row>
    <row r="13" ht="34" customHeight="1">
      <c r="A13" s="27" t="inlineStr">
        <is>
          <t>Coûts</t>
        </is>
      </c>
      <c r="B13" s="28" t="inlineStr">
        <is>
          <t>Les coûts sont exprimés en euros TTC ou HT selon la règle interne à préciser.</t>
        </is>
      </c>
    </row>
    <row r="16">
      <c r="A16" s="20" t="inlineStr">
        <is>
          <t>Légende des couleurs</t>
        </is>
      </c>
    </row>
    <row r="17">
      <c r="A17" s="29" t="inlineStr">
        <is>
          <t>Rose</t>
        </is>
      </c>
      <c r="B17" s="30" t="inlineStr">
        <is>
          <t>En-têtes et titres de colonnes</t>
        </is>
      </c>
    </row>
    <row r="18">
      <c r="A18" s="31" t="inlineStr">
        <is>
          <t>Jaune pâle</t>
        </is>
      </c>
      <c r="B18" s="30" t="inlineStr">
        <is>
          <t>Cellules de saisie à compléter</t>
        </is>
      </c>
    </row>
    <row r="19">
      <c r="A19" s="32" t="inlineStr">
        <is>
          <t>Rose clair</t>
        </is>
      </c>
      <c r="B19" s="30" t="inlineStr">
        <is>
          <t>Cellules calculées ou lignes alternées</t>
        </is>
      </c>
    </row>
    <row r="20">
      <c r="A20" s="33" t="inlineStr">
        <is>
          <t>Vert</t>
        </is>
      </c>
      <c r="B20" s="30" t="inlineStr">
        <is>
          <t>Anomalie clôturée</t>
        </is>
      </c>
    </row>
    <row r="21">
      <c r="A21" s="34" t="inlineStr">
        <is>
          <t>Rouge</t>
        </is>
      </c>
      <c r="B21" s="30" t="inlineStr">
        <is>
          <t>Criticité critique ou anomalie en retard</t>
        </is>
      </c>
    </row>
    <row r="22">
      <c r="A22" s="35" t="inlineStr">
        <is>
          <t>Bordeaux</t>
        </is>
      </c>
      <c r="B22" s="30" t="inlineStr">
        <is>
          <t>Anomalie en cours ou sous-titre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2026-09-07T09:42:01Z</dcterms:created>
  <dcterms:modified xmlns:dcterms="http://purl.org/dc/terms/" xmlns:xsi="http://www.w3.org/2001/XMLSchema-instance" xsi:type="dcterms:W3CDTF">2026-09-07T09:42:01Z</dcterms:modified>
</cp:coreProperties>
</file>