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vements" sheetId="1" state="visible" r:id="rId1"/>
    <sheet xmlns:r="http://schemas.openxmlformats.org/officeDocument/2006/relationships" name="Produits" sheetId="2" state="visible" r:id="rId2"/>
    <sheet xmlns:r="http://schemas.openxmlformats.org/officeDocument/2006/relationships" name="Tableau de bord" sheetId="3" state="visible" r:id="rId3"/>
  </sheets>
  <definedNames>
    <definedName name="_xlnm._FilterDatabase" localSheetId="0" hidden="1">'Mouvements'!$A$1:$O$101</definedName>
    <definedName name="_xlnm._FilterDatabase" localSheetId="1" hidden="1">'Produits'!$A$1:$M$101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\ ##0,00\ &quot;€&quot;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DF0F3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BE123C"/>
      </patternFill>
    </fill>
    <fill>
      <patternFill patternType="solid">
        <fgColor rgb="000891B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3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  <xf numFmtId="3" fontId="2" fillId="3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4" fillId="6" borderId="1" applyAlignment="1" pivotButton="0" quotePrefix="0" xfId="0">
      <alignment horizontal="left" vertical="center"/>
    </xf>
    <xf numFmtId="165" fontId="1" fillId="7" borderId="1" applyAlignment="1" pivotButton="0" quotePrefix="0" xfId="0">
      <alignment horizontal="center" vertical="center"/>
    </xf>
    <xf numFmtId="0" fontId="0" fillId="0" borderId="1" pivotButton="0" quotePrefix="0" xfId="0"/>
    <xf numFmtId="3" fontId="1" fillId="7" borderId="1" applyAlignment="1" pivotButton="0" quotePrefix="0" xfId="0">
      <alignment horizontal="center" vertical="center"/>
    </xf>
    <xf numFmtId="164" fontId="1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Quantités entrées et sorties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bord'!B10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'Tableau de bord'!$A$11:$A$14</f>
            </numRef>
          </cat>
          <val>
            <numRef>
              <f>'Tableau de bord'!$B$11:$B$14</f>
            </numRef>
          </val>
        </ser>
        <ser>
          <idx val="1"/>
          <order val="1"/>
          <tx>
            <strRef>
              <f>'Tableau de bord'!C10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'Tableau de bord'!$A$11:$A$14</f>
            </numRef>
          </cat>
          <val>
            <numRef>
              <f>'Tableau de bord'!$C$11:$C$14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Quantité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 la valeur actuelle du stock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bord'!G10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bord'!$A$11:$A$14</f>
            </numRef>
          </cat>
          <val>
            <numRef>
              <f>'Tableau de bord'!$G$11:$G$14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Articles sous le stock minimum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bord'!E18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'Tableau de bord'!$B$19:$B$26</f>
            </numRef>
          </cat>
          <val>
            <numRef>
              <f>'Tableau de bord'!$E$19:$E$26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Écart à commander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Article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4" customWidth="1" min="4" max="4"/>
    <col width="28" customWidth="1" min="5" max="5"/>
    <col width="18" customWidth="1" min="6" max="6"/>
    <col width="12" customWidth="1" min="7" max="7"/>
    <col width="20" customWidth="1" min="8" max="8"/>
    <col width="18" customWidth="1" min="9" max="9"/>
    <col width="10" customWidth="1" min="10" max="10"/>
    <col width="19" customWidth="1" min="11" max="11"/>
    <col width="38" customWidth="1" min="12" max="12"/>
    <col width="22" customWidth="1" min="13" max="13"/>
    <col width="16" customWidth="1" min="14" max="14"/>
    <col width="15" customWidth="1" min="15" max="15"/>
  </cols>
  <sheetData>
    <row r="1">
      <c r="A1" s="1" t="inlineStr">
        <is>
          <t>ID mouvement</t>
        </is>
      </c>
      <c r="B1" s="1" t="inlineStr">
        <is>
          <t>Date</t>
        </is>
      </c>
      <c r="C1" s="1" t="inlineStr">
        <is>
          <t>Type</t>
        </is>
      </c>
      <c r="D1" s="1" t="inlineStr">
        <is>
          <t>Référence</t>
        </is>
      </c>
      <c r="E1" s="1" t="inlineStr">
        <is>
          <t>Désignation</t>
        </is>
      </c>
      <c r="F1" s="1" t="inlineStr">
        <is>
          <t>Catégorie</t>
        </is>
      </c>
      <c r="G1" s="1" t="inlineStr">
        <is>
          <t>Quantité</t>
        </is>
      </c>
      <c r="H1" s="1" t="inlineStr">
        <is>
          <t>Prix unitaire HT (€)</t>
        </is>
      </c>
      <c r="I1" s="1" t="inlineStr">
        <is>
          <t>Montant HT (€)</t>
        </is>
      </c>
      <c r="J1" s="1" t="inlineStr">
        <is>
          <t>TVA</t>
        </is>
      </c>
      <c r="K1" s="1" t="inlineStr">
        <is>
          <t>Montant TTC (€)</t>
        </is>
      </c>
      <c r="L1" s="1" t="inlineStr">
        <is>
          <t>Motif / document</t>
        </is>
      </c>
      <c r="M1" s="1" t="inlineStr">
        <is>
          <t>Responsable</t>
        </is>
      </c>
      <c r="N1" s="1" t="inlineStr">
        <is>
          <t>Ville</t>
        </is>
      </c>
      <c r="O1" s="1" t="inlineStr">
        <is>
          <t>Contrôle</t>
        </is>
      </c>
    </row>
    <row r="2">
      <c r="A2" s="2" t="inlineStr">
        <is>
          <t>MVT-2026-001</t>
        </is>
      </c>
      <c r="B2" s="3" t="n">
        <v>46027</v>
      </c>
      <c r="C2" s="4" t="inlineStr">
        <is>
          <t>Entrée</t>
        </is>
      </c>
      <c r="D2" s="4" t="inlineStr">
        <is>
          <t>ART-001</t>
        </is>
      </c>
      <c r="E2" s="5">
        <f>IF(D2="","",IFERROR(VLOOKUP(D2,'Produits'!$A$2:$I$101,2,FALSE),"Référence inconnue"))</f>
        <v/>
      </c>
      <c r="F2" s="5">
        <f>IF(D2="","",IFERROR(VLOOKUP(D2,'Produits'!$A$2:$I$101,3,FALSE),""))</f>
        <v/>
      </c>
      <c r="G2" s="6" t="n">
        <v>20</v>
      </c>
      <c r="H2" s="7">
        <f>IF(D2="","",IFERROR(VLOOKUP(D2,'Produits'!$A$2:$I$101,7,FALSE),0))</f>
        <v/>
      </c>
      <c r="I2" s="7">
        <f>IF(OR(G2="",H2=""),"",G2*H2)</f>
        <v/>
      </c>
      <c r="J2" s="8" t="n">
        <v>0.2</v>
      </c>
      <c r="K2" s="7">
        <f>IF(OR(I2="",J2=""),"",I2*(1+J2))</f>
        <v/>
      </c>
      <c r="L2" s="2" t="inlineStr">
        <is>
          <t>Réception fournisseur - BL-2026-014</t>
        </is>
      </c>
      <c r="M2" s="2" t="inlineStr">
        <is>
          <t>Camille Martin</t>
        </is>
      </c>
      <c r="N2" s="4" t="inlineStr">
        <is>
          <t>Paris</t>
        </is>
      </c>
      <c r="O2" s="9">
        <f>IF(AND(D2="",G2=""),"",IF(OR(D2="",G2&lt;=0),"À vérifier","OK"))</f>
        <v/>
      </c>
    </row>
    <row r="3">
      <c r="A3" s="2" t="inlineStr">
        <is>
          <t>MVT-2026-002</t>
        </is>
      </c>
      <c r="B3" s="3" t="n">
        <v>46031</v>
      </c>
      <c r="C3" s="4" t="inlineStr">
        <is>
          <t>Entrée</t>
        </is>
      </c>
      <c r="D3" s="4" t="inlineStr">
        <is>
          <t>ART-002</t>
        </is>
      </c>
      <c r="E3" s="10">
        <f>IF(D3="","",IFERROR(VLOOKUP(D3,'Produits'!$A$2:$I$101,2,FALSE),"Référence inconnue"))</f>
        <v/>
      </c>
      <c r="F3" s="10">
        <f>IF(D3="","",IFERROR(VLOOKUP(D3,'Produits'!$A$2:$I$101,3,FALSE),""))</f>
        <v/>
      </c>
      <c r="G3" s="6" t="n">
        <v>60</v>
      </c>
      <c r="H3" s="11">
        <f>IF(D3="","",IFERROR(VLOOKUP(D3,'Produits'!$A$2:$I$101,7,FALSE),0))</f>
        <v/>
      </c>
      <c r="I3" s="11">
        <f>IF(OR(G3="",H3=""),"",G3*H3)</f>
        <v/>
      </c>
      <c r="J3" s="8" t="n">
        <v>0.2</v>
      </c>
      <c r="K3" s="11">
        <f>IF(OR(I3="",J3=""),"",I3*(1+J3))</f>
        <v/>
      </c>
      <c r="L3" s="2" t="inlineStr">
        <is>
          <t>Bon de livraison - BL-2026-027</t>
        </is>
      </c>
      <c r="M3" s="2" t="inlineStr">
        <is>
          <t>Julien Bernard</t>
        </is>
      </c>
      <c r="N3" s="4" t="inlineStr">
        <is>
          <t>Lyon</t>
        </is>
      </c>
      <c r="O3" s="12">
        <f>IF(AND(D3="",G3=""),"",IF(OR(D3="",G3&lt;=0),"À vérifier","OK"))</f>
        <v/>
      </c>
    </row>
    <row r="4">
      <c r="A4" s="2" t="inlineStr">
        <is>
          <t>MVT-2026-003</t>
        </is>
      </c>
      <c r="B4" s="3" t="n">
        <v>46036</v>
      </c>
      <c r="C4" s="4" t="inlineStr">
        <is>
          <t>Sortie</t>
        </is>
      </c>
      <c r="D4" s="4" t="inlineStr">
        <is>
          <t>ART-003</t>
        </is>
      </c>
      <c r="E4" s="5">
        <f>IF(D4="","",IFERROR(VLOOKUP(D4,'Produits'!$A$2:$I$101,2,FALSE),"Référence inconnue"))</f>
        <v/>
      </c>
      <c r="F4" s="5">
        <f>IF(D4="","",IFERROR(VLOOKUP(D4,'Produits'!$A$2:$I$101,3,FALSE),""))</f>
        <v/>
      </c>
      <c r="G4" s="6" t="n">
        <v>14</v>
      </c>
      <c r="H4" s="7">
        <f>IF(D4="","",IFERROR(VLOOKUP(D4,'Produits'!$A$2:$I$101,7,FALSE),0))</f>
        <v/>
      </c>
      <c r="I4" s="7">
        <f>IF(OR(G4="",H4=""),"",G4*H4)</f>
        <v/>
      </c>
      <c r="J4" s="8" t="n">
        <v>0.2</v>
      </c>
      <c r="K4" s="7">
        <f>IF(OR(I4="",J4=""),"",I4*(1+J4))</f>
        <v/>
      </c>
      <c r="L4" s="2" t="inlineStr">
        <is>
          <t>Consommation interne - SORT-2026-008</t>
        </is>
      </c>
      <c r="M4" s="2" t="inlineStr">
        <is>
          <t>Émilie Robert</t>
        </is>
      </c>
      <c r="N4" s="4" t="inlineStr">
        <is>
          <t>Marseille</t>
        </is>
      </c>
      <c r="O4" s="9">
        <f>IF(AND(D4="",G4=""),"",IF(OR(D4="",G4&lt;=0),"À vérifier","OK"))</f>
        <v/>
      </c>
    </row>
    <row r="5">
      <c r="A5" s="2" t="inlineStr">
        <is>
          <t>MVT-2026-004</t>
        </is>
      </c>
      <c r="B5" s="3" t="n">
        <v>46043</v>
      </c>
      <c r="C5" s="4" t="inlineStr">
        <is>
          <t>Entrée</t>
        </is>
      </c>
      <c r="D5" s="4" t="inlineStr">
        <is>
          <t>ART-004</t>
        </is>
      </c>
      <c r="E5" s="10">
        <f>IF(D5="","",IFERROR(VLOOKUP(D5,'Produits'!$A$2:$I$101,2,FALSE),"Référence inconnue"))</f>
        <v/>
      </c>
      <c r="F5" s="10">
        <f>IF(D5="","",IFERROR(VLOOKUP(D5,'Produits'!$A$2:$I$101,3,FALSE),""))</f>
        <v/>
      </c>
      <c r="G5" s="6" t="n">
        <v>12</v>
      </c>
      <c r="H5" s="11">
        <f>IF(D5="","",IFERROR(VLOOKUP(D5,'Produits'!$A$2:$I$101,7,FALSE),0))</f>
        <v/>
      </c>
      <c r="I5" s="11">
        <f>IF(OR(G5="",H5=""),"",G5*H5)</f>
        <v/>
      </c>
      <c r="J5" s="8" t="n">
        <v>0.2</v>
      </c>
      <c r="K5" s="11">
        <f>IF(OR(I5="",J5=""),"",I5*(1+J5))</f>
        <v/>
      </c>
      <c r="L5" s="2" t="inlineStr">
        <is>
          <t>Réception fournisseur - BL-2026-027</t>
        </is>
      </c>
      <c r="M5" s="2" t="inlineStr">
        <is>
          <t>Lucas Petit</t>
        </is>
      </c>
      <c r="N5" s="4" t="inlineStr">
        <is>
          <t>Nantes</t>
        </is>
      </c>
      <c r="O5" s="12">
        <f>IF(AND(D5="",G5=""),"",IF(OR(D5="",G5&lt;=0),"À vérifier","OK"))</f>
        <v/>
      </c>
    </row>
    <row r="6">
      <c r="A6" s="2" t="inlineStr">
        <is>
          <t>MVT-2026-005</t>
        </is>
      </c>
      <c r="B6" s="3" t="n">
        <v>46050</v>
      </c>
      <c r="C6" s="4" t="inlineStr">
        <is>
          <t>Sortie</t>
        </is>
      </c>
      <c r="D6" s="4" t="inlineStr">
        <is>
          <t>ART-005</t>
        </is>
      </c>
      <c r="E6" s="5">
        <f>IF(D6="","",IFERROR(VLOOKUP(D6,'Produits'!$A$2:$I$101,2,FALSE),"Référence inconnue"))</f>
        <v/>
      </c>
      <c r="F6" s="5">
        <f>IF(D6="","",IFERROR(VLOOKUP(D6,'Produits'!$A$2:$I$101,3,FALSE),""))</f>
        <v/>
      </c>
      <c r="G6" s="6" t="n">
        <v>10</v>
      </c>
      <c r="H6" s="7">
        <f>IF(D6="","",IFERROR(VLOOKUP(D6,'Produits'!$A$2:$I$101,7,FALSE),0))</f>
        <v/>
      </c>
      <c r="I6" s="7">
        <f>IF(OR(G6="",H6=""),"",G6*H6)</f>
        <v/>
      </c>
      <c r="J6" s="8" t="n">
        <v>0.2</v>
      </c>
      <c r="K6" s="7">
        <f>IF(OR(I6="",J6=""),"",I6*(1+J6))</f>
        <v/>
      </c>
      <c r="L6" s="2" t="inlineStr">
        <is>
          <t>Préparation commande client - BC-2026-041</t>
        </is>
      </c>
      <c r="M6" s="2" t="inlineStr">
        <is>
          <t>Chloé Moreau</t>
        </is>
      </c>
      <c r="N6" s="4" t="inlineStr">
        <is>
          <t>Toulouse</t>
        </is>
      </c>
      <c r="O6" s="9">
        <f>IF(AND(D6="",G6=""),"",IF(OR(D6="",G6&lt;=0),"À vérifier","OK"))</f>
        <v/>
      </c>
    </row>
    <row r="7">
      <c r="A7" s="2" t="inlineStr">
        <is>
          <t>MVT-2026-006</t>
        </is>
      </c>
      <c r="B7" s="3" t="n">
        <v>46057</v>
      </c>
      <c r="C7" s="4" t="inlineStr">
        <is>
          <t>Entrée</t>
        </is>
      </c>
      <c r="D7" s="4" t="inlineStr">
        <is>
          <t>ART-006</t>
        </is>
      </c>
      <c r="E7" s="10">
        <f>IF(D7="","",IFERROR(VLOOKUP(D7,'Produits'!$A$2:$I$101,2,FALSE),"Référence inconnue"))</f>
        <v/>
      </c>
      <c r="F7" s="10">
        <f>IF(D7="","",IFERROR(VLOOKUP(D7,'Produits'!$A$2:$I$101,3,FALSE),""))</f>
        <v/>
      </c>
      <c r="G7" s="6" t="n">
        <v>30</v>
      </c>
      <c r="H7" s="11">
        <f>IF(D7="","",IFERROR(VLOOKUP(D7,'Produits'!$A$2:$I$101,7,FALSE),0))</f>
        <v/>
      </c>
      <c r="I7" s="11">
        <f>IF(OR(G7="",H7=""),"",G7*H7)</f>
        <v/>
      </c>
      <c r="J7" s="8" t="n">
        <v>0.2</v>
      </c>
      <c r="K7" s="11">
        <f>IF(OR(I7="",J7=""),"",I7*(1+J7))</f>
        <v/>
      </c>
      <c r="L7" s="2" t="inlineStr">
        <is>
          <t>Bon de livraison - BL-2026-014</t>
        </is>
      </c>
      <c r="M7" s="2" t="inlineStr">
        <is>
          <t>Thomas Laurent</t>
        </is>
      </c>
      <c r="N7" s="4" t="inlineStr">
        <is>
          <t>Paris</t>
        </is>
      </c>
      <c r="O7" s="12">
        <f>IF(AND(D7="",G7=""),"",IF(OR(D7="",G7&lt;=0),"À vérifier","OK"))</f>
        <v/>
      </c>
    </row>
    <row r="8">
      <c r="A8" s="2" t="inlineStr">
        <is>
          <t>MVT-2026-007</t>
        </is>
      </c>
      <c r="B8" s="3" t="n">
        <v>46064</v>
      </c>
      <c r="C8" s="4" t="inlineStr">
        <is>
          <t>Sortie</t>
        </is>
      </c>
      <c r="D8" s="4" t="inlineStr">
        <is>
          <t>ART-007</t>
        </is>
      </c>
      <c r="E8" s="5">
        <f>IF(D8="","",IFERROR(VLOOKUP(D8,'Produits'!$A$2:$I$101,2,FALSE),"Référence inconnue"))</f>
        <v/>
      </c>
      <c r="F8" s="5">
        <f>IF(D8="","",IFERROR(VLOOKUP(D8,'Produits'!$A$2:$I$101,3,FALSE),""))</f>
        <v/>
      </c>
      <c r="G8" s="6" t="n">
        <v>120</v>
      </c>
      <c r="H8" s="7">
        <f>IF(D8="","",IFERROR(VLOOKUP(D8,'Produits'!$A$2:$I$101,7,FALSE),0))</f>
        <v/>
      </c>
      <c r="I8" s="7">
        <f>IF(OR(G8="",H8=""),"",G8*H8)</f>
        <v/>
      </c>
      <c r="J8" s="8" t="n">
        <v>0.2</v>
      </c>
      <c r="K8" s="7">
        <f>IF(OR(I8="",J8=""),"",I8*(1+J8))</f>
        <v/>
      </c>
      <c r="L8" s="2" t="inlineStr">
        <is>
          <t>Préparation commande client - BC-2026-041</t>
        </is>
      </c>
      <c r="M8" s="2" t="inlineStr">
        <is>
          <t>Camille Martin</t>
        </is>
      </c>
      <c r="N8" s="4" t="inlineStr">
        <is>
          <t>Lille</t>
        </is>
      </c>
      <c r="O8" s="9">
        <f>IF(AND(D8="",G8=""),"",IF(OR(D8="",G8&lt;=0),"À vérifier","OK"))</f>
        <v/>
      </c>
    </row>
    <row r="9">
      <c r="A9" s="2" t="inlineStr">
        <is>
          <t>MVT-2026-008</t>
        </is>
      </c>
      <c r="B9" s="3" t="n">
        <v>46071</v>
      </c>
      <c r="C9" s="4" t="inlineStr">
        <is>
          <t>Entrée</t>
        </is>
      </c>
      <c r="D9" s="4" t="inlineStr">
        <is>
          <t>ART-008</t>
        </is>
      </c>
      <c r="E9" s="10">
        <f>IF(D9="","",IFERROR(VLOOKUP(D9,'Produits'!$A$2:$I$101,2,FALSE),"Référence inconnue"))</f>
        <v/>
      </c>
      <c r="F9" s="10">
        <f>IF(D9="","",IFERROR(VLOOKUP(D9,'Produits'!$A$2:$I$101,3,FALSE),""))</f>
        <v/>
      </c>
      <c r="G9" s="6" t="n">
        <v>50</v>
      </c>
      <c r="H9" s="11">
        <f>IF(D9="","",IFERROR(VLOOKUP(D9,'Produits'!$A$2:$I$101,7,FALSE),0))</f>
        <v/>
      </c>
      <c r="I9" s="11">
        <f>IF(OR(G9="",H9=""),"",G9*H9)</f>
        <v/>
      </c>
      <c r="J9" s="8" t="n">
        <v>0.2</v>
      </c>
      <c r="K9" s="11">
        <f>IF(OR(I9="",J9=""),"",I9*(1+J9))</f>
        <v/>
      </c>
      <c r="L9" s="2" t="inlineStr">
        <is>
          <t>Réception fournisseur - BL-2026-027</t>
        </is>
      </c>
      <c r="M9" s="2" t="inlineStr">
        <is>
          <t>Julien Bernard</t>
        </is>
      </c>
      <c r="N9" s="4" t="inlineStr">
        <is>
          <t>Lyon</t>
        </is>
      </c>
      <c r="O9" s="12">
        <f>IF(AND(D9="",G9=""),"",IF(OR(D9="",G9&lt;=0),"À vérifier","OK"))</f>
        <v/>
      </c>
    </row>
    <row r="10">
      <c r="A10" s="2" t="inlineStr">
        <is>
          <t>MVT-2026-009</t>
        </is>
      </c>
      <c r="B10" s="3" t="n">
        <v>46076</v>
      </c>
      <c r="C10" s="4" t="inlineStr">
        <is>
          <t>Sortie</t>
        </is>
      </c>
      <c r="D10" s="4" t="inlineStr">
        <is>
          <t>ART-001</t>
        </is>
      </c>
      <c r="E10" s="5">
        <f>IF(D10="","",IFERROR(VLOOKUP(D10,'Produits'!$A$2:$I$101,2,FALSE),"Référence inconnue"))</f>
        <v/>
      </c>
      <c r="F10" s="5">
        <f>IF(D10="","",IFERROR(VLOOKUP(D10,'Produits'!$A$2:$I$101,3,FALSE),""))</f>
        <v/>
      </c>
      <c r="G10" s="6" t="n">
        <v>18</v>
      </c>
      <c r="H10" s="7">
        <f>IF(D10="","",IFERROR(VLOOKUP(D10,'Produits'!$A$2:$I$101,7,FALSE),0))</f>
        <v/>
      </c>
      <c r="I10" s="7">
        <f>IF(OR(G10="",H10=""),"",G10*H10)</f>
        <v/>
      </c>
      <c r="J10" s="8" t="n">
        <v>0.2</v>
      </c>
      <c r="K10" s="7">
        <f>IF(OR(I10="",J10=""),"",I10*(1+J10))</f>
        <v/>
      </c>
      <c r="L10" s="2" t="inlineStr">
        <is>
          <t>Consommation interne - SORT-2026-008</t>
        </is>
      </c>
      <c r="M10" s="2" t="inlineStr">
        <is>
          <t>Émilie Robert</t>
        </is>
      </c>
      <c r="N10" s="4" t="inlineStr">
        <is>
          <t>Bordeaux</t>
        </is>
      </c>
      <c r="O10" s="9">
        <f>IF(AND(D10="",G10=""),"",IF(OR(D10="",G10&lt;=0),"À vérifier","OK"))</f>
        <v/>
      </c>
    </row>
    <row r="11">
      <c r="A11" s="2" t="inlineStr">
        <is>
          <t>MVT-2026-010</t>
        </is>
      </c>
      <c r="B11" s="3" t="n">
        <v>46081</v>
      </c>
      <c r="C11" s="4" t="inlineStr">
        <is>
          <t>Sortie</t>
        </is>
      </c>
      <c r="D11" s="4" t="inlineStr">
        <is>
          <t>ART-004</t>
        </is>
      </c>
      <c r="E11" s="10">
        <f>IF(D11="","",IFERROR(VLOOKUP(D11,'Produits'!$A$2:$I$101,2,FALSE),"Référence inconnue"))</f>
        <v/>
      </c>
      <c r="F11" s="10">
        <f>IF(D11="","",IFERROR(VLOOKUP(D11,'Produits'!$A$2:$I$101,3,FALSE),""))</f>
        <v/>
      </c>
      <c r="G11" s="6" t="n">
        <v>25</v>
      </c>
      <c r="H11" s="11">
        <f>IF(D11="","",IFERROR(VLOOKUP(D11,'Produits'!$A$2:$I$101,7,FALSE),0))</f>
        <v/>
      </c>
      <c r="I11" s="11">
        <f>IF(OR(G11="",H11=""),"",G11*H11)</f>
        <v/>
      </c>
      <c r="J11" s="8" t="n">
        <v>0.2</v>
      </c>
      <c r="K11" s="11">
        <f>IF(OR(I11="",J11=""),"",I11*(1+J11))</f>
        <v/>
      </c>
      <c r="L11" s="2" t="inlineStr">
        <is>
          <t>Préparation commande client - BC-2026-041</t>
        </is>
      </c>
      <c r="M11" s="2" t="inlineStr">
        <is>
          <t>Lucas Petit</t>
        </is>
      </c>
      <c r="N11" s="4" t="inlineStr">
        <is>
          <t>Paris</t>
        </is>
      </c>
      <c r="O11" s="12">
        <f>IF(AND(D11="",G11=""),"",IF(OR(D11="",G11&lt;=0),"À vérifier","OK"))</f>
        <v/>
      </c>
    </row>
    <row r="12">
      <c r="A12" s="2" t="n"/>
      <c r="B12" s="3" t="n"/>
      <c r="C12" s="4" t="n"/>
      <c r="D12" s="4" t="n"/>
      <c r="E12" s="5">
        <f>IF(D12="","",IFERROR(VLOOKUP(D12,'Produits'!$A$2:$I$101,2,FALSE),"Référence inconnue"))</f>
        <v/>
      </c>
      <c r="F12" s="5">
        <f>IF(D12="","",IFERROR(VLOOKUP(D12,'Produits'!$A$2:$I$101,3,FALSE),""))</f>
        <v/>
      </c>
      <c r="G12" s="6" t="n"/>
      <c r="H12" s="7">
        <f>IF(D12="","",IFERROR(VLOOKUP(D12,'Produits'!$A$2:$I$101,7,FALSE),0))</f>
        <v/>
      </c>
      <c r="I12" s="7">
        <f>IF(OR(G12="",H12=""),"",G12*H12)</f>
        <v/>
      </c>
      <c r="J12" s="8" t="n"/>
      <c r="K12" s="7">
        <f>IF(OR(I12="",J12=""),"",I12*(1+J12))</f>
        <v/>
      </c>
      <c r="L12" s="2" t="n"/>
      <c r="M12" s="2" t="n"/>
      <c r="N12" s="4" t="n"/>
      <c r="O12" s="9">
        <f>IF(AND(D12="",G12=""),"",IF(OR(D12="",G12&lt;=0),"À vérifier","OK"))</f>
        <v/>
      </c>
    </row>
    <row r="13">
      <c r="A13" s="2" t="n"/>
      <c r="B13" s="3" t="n"/>
      <c r="C13" s="4" t="n"/>
      <c r="D13" s="4" t="n"/>
      <c r="E13" s="10">
        <f>IF(D13="","",IFERROR(VLOOKUP(D13,'Produits'!$A$2:$I$101,2,FALSE),"Référence inconnue"))</f>
        <v/>
      </c>
      <c r="F13" s="10">
        <f>IF(D13="","",IFERROR(VLOOKUP(D13,'Produits'!$A$2:$I$101,3,FALSE),""))</f>
        <v/>
      </c>
      <c r="G13" s="6" t="n"/>
      <c r="H13" s="11">
        <f>IF(D13="","",IFERROR(VLOOKUP(D13,'Produits'!$A$2:$I$101,7,FALSE),0))</f>
        <v/>
      </c>
      <c r="I13" s="11">
        <f>IF(OR(G13="",H13=""),"",G13*H13)</f>
        <v/>
      </c>
      <c r="J13" s="8" t="n"/>
      <c r="K13" s="11">
        <f>IF(OR(I13="",J13=""),"",I13*(1+J13))</f>
        <v/>
      </c>
      <c r="L13" s="2" t="n"/>
      <c r="M13" s="2" t="n"/>
      <c r="N13" s="4" t="n"/>
      <c r="O13" s="12">
        <f>IF(AND(D13="",G13=""),"",IF(OR(D13="",G13&lt;=0),"À vérifier","OK"))</f>
        <v/>
      </c>
    </row>
    <row r="14">
      <c r="A14" s="2" t="n"/>
      <c r="B14" s="3" t="n"/>
      <c r="C14" s="4" t="n"/>
      <c r="D14" s="4" t="n"/>
      <c r="E14" s="5">
        <f>IF(D14="","",IFERROR(VLOOKUP(D14,'Produits'!$A$2:$I$101,2,FALSE),"Référence inconnue"))</f>
        <v/>
      </c>
      <c r="F14" s="5">
        <f>IF(D14="","",IFERROR(VLOOKUP(D14,'Produits'!$A$2:$I$101,3,FALSE),""))</f>
        <v/>
      </c>
      <c r="G14" s="6" t="n"/>
      <c r="H14" s="7">
        <f>IF(D14="","",IFERROR(VLOOKUP(D14,'Produits'!$A$2:$I$101,7,FALSE),0))</f>
        <v/>
      </c>
      <c r="I14" s="7">
        <f>IF(OR(G14="",H14=""),"",G14*H14)</f>
        <v/>
      </c>
      <c r="J14" s="8" t="n"/>
      <c r="K14" s="7">
        <f>IF(OR(I14="",J14=""),"",I14*(1+J14))</f>
        <v/>
      </c>
      <c r="L14" s="2" t="n"/>
      <c r="M14" s="2" t="n"/>
      <c r="N14" s="4" t="n"/>
      <c r="O14" s="9">
        <f>IF(AND(D14="",G14=""),"",IF(OR(D14="",G14&lt;=0),"À vérifier","OK"))</f>
        <v/>
      </c>
    </row>
    <row r="15">
      <c r="A15" s="2" t="n"/>
      <c r="B15" s="3" t="n"/>
      <c r="C15" s="4" t="n"/>
      <c r="D15" s="4" t="n"/>
      <c r="E15" s="10">
        <f>IF(D15="","",IFERROR(VLOOKUP(D15,'Produits'!$A$2:$I$101,2,FALSE),"Référence inconnue"))</f>
        <v/>
      </c>
      <c r="F15" s="10">
        <f>IF(D15="","",IFERROR(VLOOKUP(D15,'Produits'!$A$2:$I$101,3,FALSE),""))</f>
        <v/>
      </c>
      <c r="G15" s="6" t="n"/>
      <c r="H15" s="11">
        <f>IF(D15="","",IFERROR(VLOOKUP(D15,'Produits'!$A$2:$I$101,7,FALSE),0))</f>
        <v/>
      </c>
      <c r="I15" s="11">
        <f>IF(OR(G15="",H15=""),"",G15*H15)</f>
        <v/>
      </c>
      <c r="J15" s="8" t="n"/>
      <c r="K15" s="11">
        <f>IF(OR(I15="",J15=""),"",I15*(1+J15))</f>
        <v/>
      </c>
      <c r="L15" s="2" t="n"/>
      <c r="M15" s="2" t="n"/>
      <c r="N15" s="4" t="n"/>
      <c r="O15" s="12">
        <f>IF(AND(D15="",G15=""),"",IF(OR(D15="",G15&lt;=0),"À vérifier","OK"))</f>
        <v/>
      </c>
    </row>
    <row r="16">
      <c r="A16" s="2" t="n"/>
      <c r="B16" s="3" t="n"/>
      <c r="C16" s="4" t="n"/>
      <c r="D16" s="4" t="n"/>
      <c r="E16" s="5">
        <f>IF(D16="","",IFERROR(VLOOKUP(D16,'Produits'!$A$2:$I$101,2,FALSE),"Référence inconnue"))</f>
        <v/>
      </c>
      <c r="F16" s="5">
        <f>IF(D16="","",IFERROR(VLOOKUP(D16,'Produits'!$A$2:$I$101,3,FALSE),""))</f>
        <v/>
      </c>
      <c r="G16" s="6" t="n"/>
      <c r="H16" s="7">
        <f>IF(D16="","",IFERROR(VLOOKUP(D16,'Produits'!$A$2:$I$101,7,FALSE),0))</f>
        <v/>
      </c>
      <c r="I16" s="7">
        <f>IF(OR(G16="",H16=""),"",G16*H16)</f>
        <v/>
      </c>
      <c r="J16" s="8" t="n"/>
      <c r="K16" s="7">
        <f>IF(OR(I16="",J16=""),"",I16*(1+J16))</f>
        <v/>
      </c>
      <c r="L16" s="2" t="n"/>
      <c r="M16" s="2" t="n"/>
      <c r="N16" s="4" t="n"/>
      <c r="O16" s="9">
        <f>IF(AND(D16="",G16=""),"",IF(OR(D16="",G16&lt;=0),"À vérifier","OK"))</f>
        <v/>
      </c>
    </row>
    <row r="17">
      <c r="A17" s="2" t="n"/>
      <c r="B17" s="3" t="n"/>
      <c r="C17" s="4" t="n"/>
      <c r="D17" s="4" t="n"/>
      <c r="E17" s="10">
        <f>IF(D17="","",IFERROR(VLOOKUP(D17,'Produits'!$A$2:$I$101,2,FALSE),"Référence inconnue"))</f>
        <v/>
      </c>
      <c r="F17" s="10">
        <f>IF(D17="","",IFERROR(VLOOKUP(D17,'Produits'!$A$2:$I$101,3,FALSE),""))</f>
        <v/>
      </c>
      <c r="G17" s="6" t="n"/>
      <c r="H17" s="11">
        <f>IF(D17="","",IFERROR(VLOOKUP(D17,'Produits'!$A$2:$I$101,7,FALSE),0))</f>
        <v/>
      </c>
      <c r="I17" s="11">
        <f>IF(OR(G17="",H17=""),"",G17*H17)</f>
        <v/>
      </c>
      <c r="J17" s="8" t="n"/>
      <c r="K17" s="11">
        <f>IF(OR(I17="",J17=""),"",I17*(1+J17))</f>
        <v/>
      </c>
      <c r="L17" s="2" t="n"/>
      <c r="M17" s="2" t="n"/>
      <c r="N17" s="4" t="n"/>
      <c r="O17" s="12">
        <f>IF(AND(D17="",G17=""),"",IF(OR(D17="",G17&lt;=0),"À vérifier","OK"))</f>
        <v/>
      </c>
    </row>
    <row r="18">
      <c r="A18" s="2" t="n"/>
      <c r="B18" s="3" t="n"/>
      <c r="C18" s="4" t="n"/>
      <c r="D18" s="4" t="n"/>
      <c r="E18" s="5">
        <f>IF(D18="","",IFERROR(VLOOKUP(D18,'Produits'!$A$2:$I$101,2,FALSE),"Référence inconnue"))</f>
        <v/>
      </c>
      <c r="F18" s="5">
        <f>IF(D18="","",IFERROR(VLOOKUP(D18,'Produits'!$A$2:$I$101,3,FALSE),""))</f>
        <v/>
      </c>
      <c r="G18" s="6" t="n"/>
      <c r="H18" s="7">
        <f>IF(D18="","",IFERROR(VLOOKUP(D18,'Produits'!$A$2:$I$101,7,FALSE),0))</f>
        <v/>
      </c>
      <c r="I18" s="7">
        <f>IF(OR(G18="",H18=""),"",G18*H18)</f>
        <v/>
      </c>
      <c r="J18" s="8" t="n"/>
      <c r="K18" s="7">
        <f>IF(OR(I18="",J18=""),"",I18*(1+J18))</f>
        <v/>
      </c>
      <c r="L18" s="2" t="n"/>
      <c r="M18" s="2" t="n"/>
      <c r="N18" s="4" t="n"/>
      <c r="O18" s="9">
        <f>IF(AND(D18="",G18=""),"",IF(OR(D18="",G18&lt;=0),"À vérifier","OK"))</f>
        <v/>
      </c>
    </row>
    <row r="19">
      <c r="A19" s="2" t="n"/>
      <c r="B19" s="3" t="n"/>
      <c r="C19" s="4" t="n"/>
      <c r="D19" s="4" t="n"/>
      <c r="E19" s="10">
        <f>IF(D19="","",IFERROR(VLOOKUP(D19,'Produits'!$A$2:$I$101,2,FALSE),"Référence inconnue"))</f>
        <v/>
      </c>
      <c r="F19" s="10">
        <f>IF(D19="","",IFERROR(VLOOKUP(D19,'Produits'!$A$2:$I$101,3,FALSE),""))</f>
        <v/>
      </c>
      <c r="G19" s="6" t="n"/>
      <c r="H19" s="11">
        <f>IF(D19="","",IFERROR(VLOOKUP(D19,'Produits'!$A$2:$I$101,7,FALSE),0))</f>
        <v/>
      </c>
      <c r="I19" s="11">
        <f>IF(OR(G19="",H19=""),"",G19*H19)</f>
        <v/>
      </c>
      <c r="J19" s="8" t="n"/>
      <c r="K19" s="11">
        <f>IF(OR(I19="",J19=""),"",I19*(1+J19))</f>
        <v/>
      </c>
      <c r="L19" s="2" t="n"/>
      <c r="M19" s="2" t="n"/>
      <c r="N19" s="4" t="n"/>
      <c r="O19" s="12">
        <f>IF(AND(D19="",G19=""),"",IF(OR(D19="",G19&lt;=0),"À vérifier","OK"))</f>
        <v/>
      </c>
    </row>
    <row r="20">
      <c r="A20" s="2" t="n"/>
      <c r="B20" s="3" t="n"/>
      <c r="C20" s="4" t="n"/>
      <c r="D20" s="4" t="n"/>
      <c r="E20" s="5">
        <f>IF(D20="","",IFERROR(VLOOKUP(D20,'Produits'!$A$2:$I$101,2,FALSE),"Référence inconnue"))</f>
        <v/>
      </c>
      <c r="F20" s="5">
        <f>IF(D20="","",IFERROR(VLOOKUP(D20,'Produits'!$A$2:$I$101,3,FALSE),""))</f>
        <v/>
      </c>
      <c r="G20" s="6" t="n"/>
      <c r="H20" s="7">
        <f>IF(D20="","",IFERROR(VLOOKUP(D20,'Produits'!$A$2:$I$101,7,FALSE),0))</f>
        <v/>
      </c>
      <c r="I20" s="7">
        <f>IF(OR(G20="",H20=""),"",G20*H20)</f>
        <v/>
      </c>
      <c r="J20" s="8" t="n"/>
      <c r="K20" s="7">
        <f>IF(OR(I20="",J20=""),"",I20*(1+J20))</f>
        <v/>
      </c>
      <c r="L20" s="2" t="n"/>
      <c r="M20" s="2" t="n"/>
      <c r="N20" s="4" t="n"/>
      <c r="O20" s="9">
        <f>IF(AND(D20="",G20=""),"",IF(OR(D20="",G20&lt;=0),"À vérifier","OK"))</f>
        <v/>
      </c>
    </row>
    <row r="21">
      <c r="A21" s="2" t="n"/>
      <c r="B21" s="3" t="n"/>
      <c r="C21" s="4" t="n"/>
      <c r="D21" s="4" t="n"/>
      <c r="E21" s="10">
        <f>IF(D21="","",IFERROR(VLOOKUP(D21,'Produits'!$A$2:$I$101,2,FALSE),"Référence inconnue"))</f>
        <v/>
      </c>
      <c r="F21" s="10">
        <f>IF(D21="","",IFERROR(VLOOKUP(D21,'Produits'!$A$2:$I$101,3,FALSE),""))</f>
        <v/>
      </c>
      <c r="G21" s="6" t="n"/>
      <c r="H21" s="11">
        <f>IF(D21="","",IFERROR(VLOOKUP(D21,'Produits'!$A$2:$I$101,7,FALSE),0))</f>
        <v/>
      </c>
      <c r="I21" s="11">
        <f>IF(OR(G21="",H21=""),"",G21*H21)</f>
        <v/>
      </c>
      <c r="J21" s="8" t="n"/>
      <c r="K21" s="11">
        <f>IF(OR(I21="",J21=""),"",I21*(1+J21))</f>
        <v/>
      </c>
      <c r="L21" s="2" t="n"/>
      <c r="M21" s="2" t="n"/>
      <c r="N21" s="4" t="n"/>
      <c r="O21" s="12">
        <f>IF(AND(D21="",G21=""),"",IF(OR(D21="",G21&lt;=0),"À vérifier","OK"))</f>
        <v/>
      </c>
    </row>
    <row r="22">
      <c r="A22" s="2" t="n"/>
      <c r="B22" s="3" t="n"/>
      <c r="C22" s="4" t="n"/>
      <c r="D22" s="4" t="n"/>
      <c r="E22" s="5">
        <f>IF(D22="","",IFERROR(VLOOKUP(D22,'Produits'!$A$2:$I$101,2,FALSE),"Référence inconnue"))</f>
        <v/>
      </c>
      <c r="F22" s="5">
        <f>IF(D22="","",IFERROR(VLOOKUP(D22,'Produits'!$A$2:$I$101,3,FALSE),""))</f>
        <v/>
      </c>
      <c r="G22" s="6" t="n"/>
      <c r="H22" s="7">
        <f>IF(D22="","",IFERROR(VLOOKUP(D22,'Produits'!$A$2:$I$101,7,FALSE),0))</f>
        <v/>
      </c>
      <c r="I22" s="7">
        <f>IF(OR(G22="",H22=""),"",G22*H22)</f>
        <v/>
      </c>
      <c r="J22" s="8" t="n"/>
      <c r="K22" s="7">
        <f>IF(OR(I22="",J22=""),"",I22*(1+J22))</f>
        <v/>
      </c>
      <c r="L22" s="2" t="n"/>
      <c r="M22" s="2" t="n"/>
      <c r="N22" s="4" t="n"/>
      <c r="O22" s="9">
        <f>IF(AND(D22="",G22=""),"",IF(OR(D22="",G22&lt;=0),"À vérifier","OK"))</f>
        <v/>
      </c>
    </row>
    <row r="23">
      <c r="A23" s="2" t="n"/>
      <c r="B23" s="3" t="n"/>
      <c r="C23" s="4" t="n"/>
      <c r="D23" s="4" t="n"/>
      <c r="E23" s="10">
        <f>IF(D23="","",IFERROR(VLOOKUP(D23,'Produits'!$A$2:$I$101,2,FALSE),"Référence inconnue"))</f>
        <v/>
      </c>
      <c r="F23" s="10">
        <f>IF(D23="","",IFERROR(VLOOKUP(D23,'Produits'!$A$2:$I$101,3,FALSE),""))</f>
        <v/>
      </c>
      <c r="G23" s="6" t="n"/>
      <c r="H23" s="11">
        <f>IF(D23="","",IFERROR(VLOOKUP(D23,'Produits'!$A$2:$I$101,7,FALSE),0))</f>
        <v/>
      </c>
      <c r="I23" s="11">
        <f>IF(OR(G23="",H23=""),"",G23*H23)</f>
        <v/>
      </c>
      <c r="J23" s="8" t="n"/>
      <c r="K23" s="11">
        <f>IF(OR(I23="",J23=""),"",I23*(1+J23))</f>
        <v/>
      </c>
      <c r="L23" s="2" t="n"/>
      <c r="M23" s="2" t="n"/>
      <c r="N23" s="4" t="n"/>
      <c r="O23" s="12">
        <f>IF(AND(D23="",G23=""),"",IF(OR(D23="",G23&lt;=0),"À vérifier","OK"))</f>
        <v/>
      </c>
    </row>
    <row r="24">
      <c r="A24" s="2" t="n"/>
      <c r="B24" s="3" t="n"/>
      <c r="C24" s="4" t="n"/>
      <c r="D24" s="4" t="n"/>
      <c r="E24" s="5">
        <f>IF(D24="","",IFERROR(VLOOKUP(D24,'Produits'!$A$2:$I$101,2,FALSE),"Référence inconnue"))</f>
        <v/>
      </c>
      <c r="F24" s="5">
        <f>IF(D24="","",IFERROR(VLOOKUP(D24,'Produits'!$A$2:$I$101,3,FALSE),""))</f>
        <v/>
      </c>
      <c r="G24" s="6" t="n"/>
      <c r="H24" s="7">
        <f>IF(D24="","",IFERROR(VLOOKUP(D24,'Produits'!$A$2:$I$101,7,FALSE),0))</f>
        <v/>
      </c>
      <c r="I24" s="7">
        <f>IF(OR(G24="",H24=""),"",G24*H24)</f>
        <v/>
      </c>
      <c r="J24" s="8" t="n"/>
      <c r="K24" s="7">
        <f>IF(OR(I24="",J24=""),"",I24*(1+J24))</f>
        <v/>
      </c>
      <c r="L24" s="2" t="n"/>
      <c r="M24" s="2" t="n"/>
      <c r="N24" s="4" t="n"/>
      <c r="O24" s="9">
        <f>IF(AND(D24="",G24=""),"",IF(OR(D24="",G24&lt;=0),"À vérifier","OK"))</f>
        <v/>
      </c>
    </row>
    <row r="25">
      <c r="A25" s="2" t="n"/>
      <c r="B25" s="3" t="n"/>
      <c r="C25" s="4" t="n"/>
      <c r="D25" s="4" t="n"/>
      <c r="E25" s="10">
        <f>IF(D25="","",IFERROR(VLOOKUP(D25,'Produits'!$A$2:$I$101,2,FALSE),"Référence inconnue"))</f>
        <v/>
      </c>
      <c r="F25" s="10">
        <f>IF(D25="","",IFERROR(VLOOKUP(D25,'Produits'!$A$2:$I$101,3,FALSE),""))</f>
        <v/>
      </c>
      <c r="G25" s="6" t="n"/>
      <c r="H25" s="11">
        <f>IF(D25="","",IFERROR(VLOOKUP(D25,'Produits'!$A$2:$I$101,7,FALSE),0))</f>
        <v/>
      </c>
      <c r="I25" s="11">
        <f>IF(OR(G25="",H25=""),"",G25*H25)</f>
        <v/>
      </c>
      <c r="J25" s="8" t="n"/>
      <c r="K25" s="11">
        <f>IF(OR(I25="",J25=""),"",I25*(1+J25))</f>
        <v/>
      </c>
      <c r="L25" s="2" t="n"/>
      <c r="M25" s="2" t="n"/>
      <c r="N25" s="4" t="n"/>
      <c r="O25" s="12">
        <f>IF(AND(D25="",G25=""),"",IF(OR(D25="",G25&lt;=0),"À vérifier","OK"))</f>
        <v/>
      </c>
    </row>
    <row r="26">
      <c r="A26" s="2" t="n"/>
      <c r="B26" s="3" t="n"/>
      <c r="C26" s="4" t="n"/>
      <c r="D26" s="4" t="n"/>
      <c r="E26" s="5">
        <f>IF(D26="","",IFERROR(VLOOKUP(D26,'Produits'!$A$2:$I$101,2,FALSE),"Référence inconnue"))</f>
        <v/>
      </c>
      <c r="F26" s="5">
        <f>IF(D26="","",IFERROR(VLOOKUP(D26,'Produits'!$A$2:$I$101,3,FALSE),""))</f>
        <v/>
      </c>
      <c r="G26" s="6" t="n"/>
      <c r="H26" s="7">
        <f>IF(D26="","",IFERROR(VLOOKUP(D26,'Produits'!$A$2:$I$101,7,FALSE),0))</f>
        <v/>
      </c>
      <c r="I26" s="7">
        <f>IF(OR(G26="",H26=""),"",G26*H26)</f>
        <v/>
      </c>
      <c r="J26" s="8" t="n"/>
      <c r="K26" s="7">
        <f>IF(OR(I26="",J26=""),"",I26*(1+J26))</f>
        <v/>
      </c>
      <c r="L26" s="2" t="n"/>
      <c r="M26" s="2" t="n"/>
      <c r="N26" s="4" t="n"/>
      <c r="O26" s="9">
        <f>IF(AND(D26="",G26=""),"",IF(OR(D26="",G26&lt;=0),"À vérifier","OK"))</f>
        <v/>
      </c>
    </row>
    <row r="27">
      <c r="A27" s="2" t="n"/>
      <c r="B27" s="3" t="n"/>
      <c r="C27" s="4" t="n"/>
      <c r="D27" s="4" t="n"/>
      <c r="E27" s="10">
        <f>IF(D27="","",IFERROR(VLOOKUP(D27,'Produits'!$A$2:$I$101,2,FALSE),"Référence inconnue"))</f>
        <v/>
      </c>
      <c r="F27" s="10">
        <f>IF(D27="","",IFERROR(VLOOKUP(D27,'Produits'!$A$2:$I$101,3,FALSE),""))</f>
        <v/>
      </c>
      <c r="G27" s="6" t="n"/>
      <c r="H27" s="11">
        <f>IF(D27="","",IFERROR(VLOOKUP(D27,'Produits'!$A$2:$I$101,7,FALSE),0))</f>
        <v/>
      </c>
      <c r="I27" s="11">
        <f>IF(OR(G27="",H27=""),"",G27*H27)</f>
        <v/>
      </c>
      <c r="J27" s="8" t="n"/>
      <c r="K27" s="11">
        <f>IF(OR(I27="",J27=""),"",I27*(1+J27))</f>
        <v/>
      </c>
      <c r="L27" s="2" t="n"/>
      <c r="M27" s="2" t="n"/>
      <c r="N27" s="4" t="n"/>
      <c r="O27" s="12">
        <f>IF(AND(D27="",G27=""),"",IF(OR(D27="",G27&lt;=0),"À vérifier","OK"))</f>
        <v/>
      </c>
    </row>
    <row r="28">
      <c r="A28" s="2" t="n"/>
      <c r="B28" s="3" t="n"/>
      <c r="C28" s="4" t="n"/>
      <c r="D28" s="4" t="n"/>
      <c r="E28" s="5">
        <f>IF(D28="","",IFERROR(VLOOKUP(D28,'Produits'!$A$2:$I$101,2,FALSE),"Référence inconnue"))</f>
        <v/>
      </c>
      <c r="F28" s="5">
        <f>IF(D28="","",IFERROR(VLOOKUP(D28,'Produits'!$A$2:$I$101,3,FALSE),""))</f>
        <v/>
      </c>
      <c r="G28" s="6" t="n"/>
      <c r="H28" s="7">
        <f>IF(D28="","",IFERROR(VLOOKUP(D28,'Produits'!$A$2:$I$101,7,FALSE),0))</f>
        <v/>
      </c>
      <c r="I28" s="7">
        <f>IF(OR(G28="",H28=""),"",G28*H28)</f>
        <v/>
      </c>
      <c r="J28" s="8" t="n"/>
      <c r="K28" s="7">
        <f>IF(OR(I28="",J28=""),"",I28*(1+J28))</f>
        <v/>
      </c>
      <c r="L28" s="2" t="n"/>
      <c r="M28" s="2" t="n"/>
      <c r="N28" s="4" t="n"/>
      <c r="O28" s="9">
        <f>IF(AND(D28="",G28=""),"",IF(OR(D28="",G28&lt;=0),"À vérifier","OK"))</f>
        <v/>
      </c>
    </row>
    <row r="29">
      <c r="A29" s="2" t="n"/>
      <c r="B29" s="3" t="n"/>
      <c r="C29" s="4" t="n"/>
      <c r="D29" s="4" t="n"/>
      <c r="E29" s="10">
        <f>IF(D29="","",IFERROR(VLOOKUP(D29,'Produits'!$A$2:$I$101,2,FALSE),"Référence inconnue"))</f>
        <v/>
      </c>
      <c r="F29" s="10">
        <f>IF(D29="","",IFERROR(VLOOKUP(D29,'Produits'!$A$2:$I$101,3,FALSE),""))</f>
        <v/>
      </c>
      <c r="G29" s="6" t="n"/>
      <c r="H29" s="11">
        <f>IF(D29="","",IFERROR(VLOOKUP(D29,'Produits'!$A$2:$I$101,7,FALSE),0))</f>
        <v/>
      </c>
      <c r="I29" s="11">
        <f>IF(OR(G29="",H29=""),"",G29*H29)</f>
        <v/>
      </c>
      <c r="J29" s="8" t="n"/>
      <c r="K29" s="11">
        <f>IF(OR(I29="",J29=""),"",I29*(1+J29))</f>
        <v/>
      </c>
      <c r="L29" s="2" t="n"/>
      <c r="M29" s="2" t="n"/>
      <c r="N29" s="4" t="n"/>
      <c r="O29" s="12">
        <f>IF(AND(D29="",G29=""),"",IF(OR(D29="",G29&lt;=0),"À vérifier","OK"))</f>
        <v/>
      </c>
    </row>
    <row r="30">
      <c r="A30" s="2" t="n"/>
      <c r="B30" s="3" t="n"/>
      <c r="C30" s="4" t="n"/>
      <c r="D30" s="4" t="n"/>
      <c r="E30" s="5">
        <f>IF(D30="","",IFERROR(VLOOKUP(D30,'Produits'!$A$2:$I$101,2,FALSE),"Référence inconnue"))</f>
        <v/>
      </c>
      <c r="F30" s="5">
        <f>IF(D30="","",IFERROR(VLOOKUP(D30,'Produits'!$A$2:$I$101,3,FALSE),""))</f>
        <v/>
      </c>
      <c r="G30" s="6" t="n"/>
      <c r="H30" s="7">
        <f>IF(D30="","",IFERROR(VLOOKUP(D30,'Produits'!$A$2:$I$101,7,FALSE),0))</f>
        <v/>
      </c>
      <c r="I30" s="7">
        <f>IF(OR(G30="",H30=""),"",G30*H30)</f>
        <v/>
      </c>
      <c r="J30" s="8" t="n"/>
      <c r="K30" s="7">
        <f>IF(OR(I30="",J30=""),"",I30*(1+J30))</f>
        <v/>
      </c>
      <c r="L30" s="2" t="n"/>
      <c r="M30" s="2" t="n"/>
      <c r="N30" s="4" t="n"/>
      <c r="O30" s="9">
        <f>IF(AND(D30="",G30=""),"",IF(OR(D30="",G30&lt;=0),"À vérifier","OK"))</f>
        <v/>
      </c>
    </row>
    <row r="31">
      <c r="A31" s="2" t="n"/>
      <c r="B31" s="3" t="n"/>
      <c r="C31" s="4" t="n"/>
      <c r="D31" s="4" t="n"/>
      <c r="E31" s="10">
        <f>IF(D31="","",IFERROR(VLOOKUP(D31,'Produits'!$A$2:$I$101,2,FALSE),"Référence inconnue"))</f>
        <v/>
      </c>
      <c r="F31" s="10">
        <f>IF(D31="","",IFERROR(VLOOKUP(D31,'Produits'!$A$2:$I$101,3,FALSE),""))</f>
        <v/>
      </c>
      <c r="G31" s="6" t="n"/>
      <c r="H31" s="11">
        <f>IF(D31="","",IFERROR(VLOOKUP(D31,'Produits'!$A$2:$I$101,7,FALSE),0))</f>
        <v/>
      </c>
      <c r="I31" s="11">
        <f>IF(OR(G31="",H31=""),"",G31*H31)</f>
        <v/>
      </c>
      <c r="J31" s="8" t="n"/>
      <c r="K31" s="11">
        <f>IF(OR(I31="",J31=""),"",I31*(1+J31))</f>
        <v/>
      </c>
      <c r="L31" s="2" t="n"/>
      <c r="M31" s="2" t="n"/>
      <c r="N31" s="4" t="n"/>
      <c r="O31" s="12">
        <f>IF(AND(D31="",G31=""),"",IF(OR(D31="",G31&lt;=0),"À vérifier","OK"))</f>
        <v/>
      </c>
    </row>
    <row r="32">
      <c r="A32" s="2" t="n"/>
      <c r="B32" s="3" t="n"/>
      <c r="C32" s="4" t="n"/>
      <c r="D32" s="4" t="n"/>
      <c r="E32" s="5">
        <f>IF(D32="","",IFERROR(VLOOKUP(D32,'Produits'!$A$2:$I$101,2,FALSE),"Référence inconnue"))</f>
        <v/>
      </c>
      <c r="F32" s="5">
        <f>IF(D32="","",IFERROR(VLOOKUP(D32,'Produits'!$A$2:$I$101,3,FALSE),""))</f>
        <v/>
      </c>
      <c r="G32" s="6" t="n"/>
      <c r="H32" s="7">
        <f>IF(D32="","",IFERROR(VLOOKUP(D32,'Produits'!$A$2:$I$101,7,FALSE),0))</f>
        <v/>
      </c>
      <c r="I32" s="7">
        <f>IF(OR(G32="",H32=""),"",G32*H32)</f>
        <v/>
      </c>
      <c r="J32" s="8" t="n"/>
      <c r="K32" s="7">
        <f>IF(OR(I32="",J32=""),"",I32*(1+J32))</f>
        <v/>
      </c>
      <c r="L32" s="2" t="n"/>
      <c r="M32" s="2" t="n"/>
      <c r="N32" s="4" t="n"/>
      <c r="O32" s="9">
        <f>IF(AND(D32="",G32=""),"",IF(OR(D32="",G32&lt;=0),"À vérifier","OK"))</f>
        <v/>
      </c>
    </row>
    <row r="33">
      <c r="A33" s="2" t="n"/>
      <c r="B33" s="3" t="n"/>
      <c r="C33" s="4" t="n"/>
      <c r="D33" s="4" t="n"/>
      <c r="E33" s="10">
        <f>IF(D33="","",IFERROR(VLOOKUP(D33,'Produits'!$A$2:$I$101,2,FALSE),"Référence inconnue"))</f>
        <v/>
      </c>
      <c r="F33" s="10">
        <f>IF(D33="","",IFERROR(VLOOKUP(D33,'Produits'!$A$2:$I$101,3,FALSE),""))</f>
        <v/>
      </c>
      <c r="G33" s="6" t="n"/>
      <c r="H33" s="11">
        <f>IF(D33="","",IFERROR(VLOOKUP(D33,'Produits'!$A$2:$I$101,7,FALSE),0))</f>
        <v/>
      </c>
      <c r="I33" s="11">
        <f>IF(OR(G33="",H33=""),"",G33*H33)</f>
        <v/>
      </c>
      <c r="J33" s="8" t="n"/>
      <c r="K33" s="11">
        <f>IF(OR(I33="",J33=""),"",I33*(1+J33))</f>
        <v/>
      </c>
      <c r="L33" s="2" t="n"/>
      <c r="M33" s="2" t="n"/>
      <c r="N33" s="4" t="n"/>
      <c r="O33" s="12">
        <f>IF(AND(D33="",G33=""),"",IF(OR(D33="",G33&lt;=0),"À vérifier","OK"))</f>
        <v/>
      </c>
    </row>
    <row r="34">
      <c r="A34" s="2" t="n"/>
      <c r="B34" s="3" t="n"/>
      <c r="C34" s="4" t="n"/>
      <c r="D34" s="4" t="n"/>
      <c r="E34" s="5">
        <f>IF(D34="","",IFERROR(VLOOKUP(D34,'Produits'!$A$2:$I$101,2,FALSE),"Référence inconnue"))</f>
        <v/>
      </c>
      <c r="F34" s="5">
        <f>IF(D34="","",IFERROR(VLOOKUP(D34,'Produits'!$A$2:$I$101,3,FALSE),""))</f>
        <v/>
      </c>
      <c r="G34" s="6" t="n"/>
      <c r="H34" s="7">
        <f>IF(D34="","",IFERROR(VLOOKUP(D34,'Produits'!$A$2:$I$101,7,FALSE),0))</f>
        <v/>
      </c>
      <c r="I34" s="7">
        <f>IF(OR(G34="",H34=""),"",G34*H34)</f>
        <v/>
      </c>
      <c r="J34" s="8" t="n"/>
      <c r="K34" s="7">
        <f>IF(OR(I34="",J34=""),"",I34*(1+J34))</f>
        <v/>
      </c>
      <c r="L34" s="2" t="n"/>
      <c r="M34" s="2" t="n"/>
      <c r="N34" s="4" t="n"/>
      <c r="O34" s="9">
        <f>IF(AND(D34="",G34=""),"",IF(OR(D34="",G34&lt;=0),"À vérifier","OK"))</f>
        <v/>
      </c>
    </row>
    <row r="35">
      <c r="A35" s="2" t="n"/>
      <c r="B35" s="3" t="n"/>
      <c r="C35" s="4" t="n"/>
      <c r="D35" s="4" t="n"/>
      <c r="E35" s="10">
        <f>IF(D35="","",IFERROR(VLOOKUP(D35,'Produits'!$A$2:$I$101,2,FALSE),"Référence inconnue"))</f>
        <v/>
      </c>
      <c r="F35" s="10">
        <f>IF(D35="","",IFERROR(VLOOKUP(D35,'Produits'!$A$2:$I$101,3,FALSE),""))</f>
        <v/>
      </c>
      <c r="G35" s="6" t="n"/>
      <c r="H35" s="11">
        <f>IF(D35="","",IFERROR(VLOOKUP(D35,'Produits'!$A$2:$I$101,7,FALSE),0))</f>
        <v/>
      </c>
      <c r="I35" s="11">
        <f>IF(OR(G35="",H35=""),"",G35*H35)</f>
        <v/>
      </c>
      <c r="J35" s="8" t="n"/>
      <c r="K35" s="11">
        <f>IF(OR(I35="",J35=""),"",I35*(1+J35))</f>
        <v/>
      </c>
      <c r="L35" s="2" t="n"/>
      <c r="M35" s="2" t="n"/>
      <c r="N35" s="4" t="n"/>
      <c r="O35" s="12">
        <f>IF(AND(D35="",G35=""),"",IF(OR(D35="",G35&lt;=0),"À vérifier","OK"))</f>
        <v/>
      </c>
    </row>
    <row r="36">
      <c r="A36" s="2" t="n"/>
      <c r="B36" s="3" t="n"/>
      <c r="C36" s="4" t="n"/>
      <c r="D36" s="4" t="n"/>
      <c r="E36" s="5">
        <f>IF(D36="","",IFERROR(VLOOKUP(D36,'Produits'!$A$2:$I$101,2,FALSE),"Référence inconnue"))</f>
        <v/>
      </c>
      <c r="F36" s="5">
        <f>IF(D36="","",IFERROR(VLOOKUP(D36,'Produits'!$A$2:$I$101,3,FALSE),""))</f>
        <v/>
      </c>
      <c r="G36" s="6" t="n"/>
      <c r="H36" s="7">
        <f>IF(D36="","",IFERROR(VLOOKUP(D36,'Produits'!$A$2:$I$101,7,FALSE),0))</f>
        <v/>
      </c>
      <c r="I36" s="7">
        <f>IF(OR(G36="",H36=""),"",G36*H36)</f>
        <v/>
      </c>
      <c r="J36" s="8" t="n"/>
      <c r="K36" s="7">
        <f>IF(OR(I36="",J36=""),"",I36*(1+J36))</f>
        <v/>
      </c>
      <c r="L36" s="2" t="n"/>
      <c r="M36" s="2" t="n"/>
      <c r="N36" s="4" t="n"/>
      <c r="O36" s="9">
        <f>IF(AND(D36="",G36=""),"",IF(OR(D36="",G36&lt;=0),"À vérifier","OK"))</f>
        <v/>
      </c>
    </row>
    <row r="37">
      <c r="A37" s="2" t="n"/>
      <c r="B37" s="3" t="n"/>
      <c r="C37" s="4" t="n"/>
      <c r="D37" s="4" t="n"/>
      <c r="E37" s="10">
        <f>IF(D37="","",IFERROR(VLOOKUP(D37,'Produits'!$A$2:$I$101,2,FALSE),"Référence inconnue"))</f>
        <v/>
      </c>
      <c r="F37" s="10">
        <f>IF(D37="","",IFERROR(VLOOKUP(D37,'Produits'!$A$2:$I$101,3,FALSE),""))</f>
        <v/>
      </c>
      <c r="G37" s="6" t="n"/>
      <c r="H37" s="11">
        <f>IF(D37="","",IFERROR(VLOOKUP(D37,'Produits'!$A$2:$I$101,7,FALSE),0))</f>
        <v/>
      </c>
      <c r="I37" s="11">
        <f>IF(OR(G37="",H37=""),"",G37*H37)</f>
        <v/>
      </c>
      <c r="J37" s="8" t="n"/>
      <c r="K37" s="11">
        <f>IF(OR(I37="",J37=""),"",I37*(1+J37))</f>
        <v/>
      </c>
      <c r="L37" s="2" t="n"/>
      <c r="M37" s="2" t="n"/>
      <c r="N37" s="4" t="n"/>
      <c r="O37" s="12">
        <f>IF(AND(D37="",G37=""),"",IF(OR(D37="",G37&lt;=0),"À vérifier","OK"))</f>
        <v/>
      </c>
    </row>
    <row r="38">
      <c r="A38" s="2" t="n"/>
      <c r="B38" s="3" t="n"/>
      <c r="C38" s="4" t="n"/>
      <c r="D38" s="4" t="n"/>
      <c r="E38" s="5">
        <f>IF(D38="","",IFERROR(VLOOKUP(D38,'Produits'!$A$2:$I$101,2,FALSE),"Référence inconnue"))</f>
        <v/>
      </c>
      <c r="F38" s="5">
        <f>IF(D38="","",IFERROR(VLOOKUP(D38,'Produits'!$A$2:$I$101,3,FALSE),""))</f>
        <v/>
      </c>
      <c r="G38" s="6" t="n"/>
      <c r="H38" s="7">
        <f>IF(D38="","",IFERROR(VLOOKUP(D38,'Produits'!$A$2:$I$101,7,FALSE),0))</f>
        <v/>
      </c>
      <c r="I38" s="7">
        <f>IF(OR(G38="",H38=""),"",G38*H38)</f>
        <v/>
      </c>
      <c r="J38" s="8" t="n"/>
      <c r="K38" s="7">
        <f>IF(OR(I38="",J38=""),"",I38*(1+J38))</f>
        <v/>
      </c>
      <c r="L38" s="2" t="n"/>
      <c r="M38" s="2" t="n"/>
      <c r="N38" s="4" t="n"/>
      <c r="O38" s="9">
        <f>IF(AND(D38="",G38=""),"",IF(OR(D38="",G38&lt;=0),"À vérifier","OK"))</f>
        <v/>
      </c>
    </row>
    <row r="39">
      <c r="A39" s="2" t="n"/>
      <c r="B39" s="3" t="n"/>
      <c r="C39" s="4" t="n"/>
      <c r="D39" s="4" t="n"/>
      <c r="E39" s="10">
        <f>IF(D39="","",IFERROR(VLOOKUP(D39,'Produits'!$A$2:$I$101,2,FALSE),"Référence inconnue"))</f>
        <v/>
      </c>
      <c r="F39" s="10">
        <f>IF(D39="","",IFERROR(VLOOKUP(D39,'Produits'!$A$2:$I$101,3,FALSE),""))</f>
        <v/>
      </c>
      <c r="G39" s="6" t="n"/>
      <c r="H39" s="11">
        <f>IF(D39="","",IFERROR(VLOOKUP(D39,'Produits'!$A$2:$I$101,7,FALSE),0))</f>
        <v/>
      </c>
      <c r="I39" s="11">
        <f>IF(OR(G39="",H39=""),"",G39*H39)</f>
        <v/>
      </c>
      <c r="J39" s="8" t="n"/>
      <c r="K39" s="11">
        <f>IF(OR(I39="",J39=""),"",I39*(1+J39))</f>
        <v/>
      </c>
      <c r="L39" s="2" t="n"/>
      <c r="M39" s="2" t="n"/>
      <c r="N39" s="4" t="n"/>
      <c r="O39" s="12">
        <f>IF(AND(D39="",G39=""),"",IF(OR(D39="",G39&lt;=0),"À vérifier","OK"))</f>
        <v/>
      </c>
    </row>
    <row r="40">
      <c r="A40" s="2" t="n"/>
      <c r="B40" s="3" t="n"/>
      <c r="C40" s="4" t="n"/>
      <c r="D40" s="4" t="n"/>
      <c r="E40" s="5">
        <f>IF(D40="","",IFERROR(VLOOKUP(D40,'Produits'!$A$2:$I$101,2,FALSE),"Référence inconnue"))</f>
        <v/>
      </c>
      <c r="F40" s="5">
        <f>IF(D40="","",IFERROR(VLOOKUP(D40,'Produits'!$A$2:$I$101,3,FALSE),""))</f>
        <v/>
      </c>
      <c r="G40" s="6" t="n"/>
      <c r="H40" s="7">
        <f>IF(D40="","",IFERROR(VLOOKUP(D40,'Produits'!$A$2:$I$101,7,FALSE),0))</f>
        <v/>
      </c>
      <c r="I40" s="7">
        <f>IF(OR(G40="",H40=""),"",G40*H40)</f>
        <v/>
      </c>
      <c r="J40" s="8" t="n"/>
      <c r="K40" s="7">
        <f>IF(OR(I40="",J40=""),"",I40*(1+J40))</f>
        <v/>
      </c>
      <c r="L40" s="2" t="n"/>
      <c r="M40" s="2" t="n"/>
      <c r="N40" s="4" t="n"/>
      <c r="O40" s="9">
        <f>IF(AND(D40="",G40=""),"",IF(OR(D40="",G40&lt;=0),"À vérifier","OK"))</f>
        <v/>
      </c>
    </row>
    <row r="41">
      <c r="A41" s="2" t="n"/>
      <c r="B41" s="3" t="n"/>
      <c r="C41" s="4" t="n"/>
      <c r="D41" s="4" t="n"/>
      <c r="E41" s="10">
        <f>IF(D41="","",IFERROR(VLOOKUP(D41,'Produits'!$A$2:$I$101,2,FALSE),"Référence inconnue"))</f>
        <v/>
      </c>
      <c r="F41" s="10">
        <f>IF(D41="","",IFERROR(VLOOKUP(D41,'Produits'!$A$2:$I$101,3,FALSE),""))</f>
        <v/>
      </c>
      <c r="G41" s="6" t="n"/>
      <c r="H41" s="11">
        <f>IF(D41="","",IFERROR(VLOOKUP(D41,'Produits'!$A$2:$I$101,7,FALSE),0))</f>
        <v/>
      </c>
      <c r="I41" s="11">
        <f>IF(OR(G41="",H41=""),"",G41*H41)</f>
        <v/>
      </c>
      <c r="J41" s="8" t="n"/>
      <c r="K41" s="11">
        <f>IF(OR(I41="",J41=""),"",I41*(1+J41))</f>
        <v/>
      </c>
      <c r="L41" s="2" t="n"/>
      <c r="M41" s="2" t="n"/>
      <c r="N41" s="4" t="n"/>
      <c r="O41" s="12">
        <f>IF(AND(D41="",G41=""),"",IF(OR(D41="",G41&lt;=0),"À vérifier","OK"))</f>
        <v/>
      </c>
    </row>
    <row r="42">
      <c r="A42" s="2" t="n"/>
      <c r="B42" s="3" t="n"/>
      <c r="C42" s="4" t="n"/>
      <c r="D42" s="4" t="n"/>
      <c r="E42" s="5">
        <f>IF(D42="","",IFERROR(VLOOKUP(D42,'Produits'!$A$2:$I$101,2,FALSE),"Référence inconnue"))</f>
        <v/>
      </c>
      <c r="F42" s="5">
        <f>IF(D42="","",IFERROR(VLOOKUP(D42,'Produits'!$A$2:$I$101,3,FALSE),""))</f>
        <v/>
      </c>
      <c r="G42" s="6" t="n"/>
      <c r="H42" s="7">
        <f>IF(D42="","",IFERROR(VLOOKUP(D42,'Produits'!$A$2:$I$101,7,FALSE),0))</f>
        <v/>
      </c>
      <c r="I42" s="7">
        <f>IF(OR(G42="",H42=""),"",G42*H42)</f>
        <v/>
      </c>
      <c r="J42" s="8" t="n"/>
      <c r="K42" s="7">
        <f>IF(OR(I42="",J42=""),"",I42*(1+J42))</f>
        <v/>
      </c>
      <c r="L42" s="2" t="n"/>
      <c r="M42" s="2" t="n"/>
      <c r="N42" s="4" t="n"/>
      <c r="O42" s="9">
        <f>IF(AND(D42="",G42=""),"",IF(OR(D42="",G42&lt;=0),"À vérifier","OK"))</f>
        <v/>
      </c>
    </row>
    <row r="43">
      <c r="A43" s="2" t="n"/>
      <c r="B43" s="3" t="n"/>
      <c r="C43" s="4" t="n"/>
      <c r="D43" s="4" t="n"/>
      <c r="E43" s="10">
        <f>IF(D43="","",IFERROR(VLOOKUP(D43,'Produits'!$A$2:$I$101,2,FALSE),"Référence inconnue"))</f>
        <v/>
      </c>
      <c r="F43" s="10">
        <f>IF(D43="","",IFERROR(VLOOKUP(D43,'Produits'!$A$2:$I$101,3,FALSE),""))</f>
        <v/>
      </c>
      <c r="G43" s="6" t="n"/>
      <c r="H43" s="11">
        <f>IF(D43="","",IFERROR(VLOOKUP(D43,'Produits'!$A$2:$I$101,7,FALSE),0))</f>
        <v/>
      </c>
      <c r="I43" s="11">
        <f>IF(OR(G43="",H43=""),"",G43*H43)</f>
        <v/>
      </c>
      <c r="J43" s="8" t="n"/>
      <c r="K43" s="11">
        <f>IF(OR(I43="",J43=""),"",I43*(1+J43))</f>
        <v/>
      </c>
      <c r="L43" s="2" t="n"/>
      <c r="M43" s="2" t="n"/>
      <c r="N43" s="4" t="n"/>
      <c r="O43" s="12">
        <f>IF(AND(D43="",G43=""),"",IF(OR(D43="",G43&lt;=0),"À vérifier","OK"))</f>
        <v/>
      </c>
    </row>
    <row r="44">
      <c r="A44" s="2" t="n"/>
      <c r="B44" s="3" t="n"/>
      <c r="C44" s="4" t="n"/>
      <c r="D44" s="4" t="n"/>
      <c r="E44" s="5">
        <f>IF(D44="","",IFERROR(VLOOKUP(D44,'Produits'!$A$2:$I$101,2,FALSE),"Référence inconnue"))</f>
        <v/>
      </c>
      <c r="F44" s="5">
        <f>IF(D44="","",IFERROR(VLOOKUP(D44,'Produits'!$A$2:$I$101,3,FALSE),""))</f>
        <v/>
      </c>
      <c r="G44" s="6" t="n"/>
      <c r="H44" s="7">
        <f>IF(D44="","",IFERROR(VLOOKUP(D44,'Produits'!$A$2:$I$101,7,FALSE),0))</f>
        <v/>
      </c>
      <c r="I44" s="7">
        <f>IF(OR(G44="",H44=""),"",G44*H44)</f>
        <v/>
      </c>
      <c r="J44" s="8" t="n"/>
      <c r="K44" s="7">
        <f>IF(OR(I44="",J44=""),"",I44*(1+J44))</f>
        <v/>
      </c>
      <c r="L44" s="2" t="n"/>
      <c r="M44" s="2" t="n"/>
      <c r="N44" s="4" t="n"/>
      <c r="O44" s="9">
        <f>IF(AND(D44="",G44=""),"",IF(OR(D44="",G44&lt;=0),"À vérifier","OK"))</f>
        <v/>
      </c>
    </row>
    <row r="45">
      <c r="A45" s="2" t="n"/>
      <c r="B45" s="3" t="n"/>
      <c r="C45" s="4" t="n"/>
      <c r="D45" s="4" t="n"/>
      <c r="E45" s="10">
        <f>IF(D45="","",IFERROR(VLOOKUP(D45,'Produits'!$A$2:$I$101,2,FALSE),"Référence inconnue"))</f>
        <v/>
      </c>
      <c r="F45" s="10">
        <f>IF(D45="","",IFERROR(VLOOKUP(D45,'Produits'!$A$2:$I$101,3,FALSE),""))</f>
        <v/>
      </c>
      <c r="G45" s="6" t="n"/>
      <c r="H45" s="11">
        <f>IF(D45="","",IFERROR(VLOOKUP(D45,'Produits'!$A$2:$I$101,7,FALSE),0))</f>
        <v/>
      </c>
      <c r="I45" s="11">
        <f>IF(OR(G45="",H45=""),"",G45*H45)</f>
        <v/>
      </c>
      <c r="J45" s="8" t="n"/>
      <c r="K45" s="11">
        <f>IF(OR(I45="",J45=""),"",I45*(1+J45))</f>
        <v/>
      </c>
      <c r="L45" s="2" t="n"/>
      <c r="M45" s="2" t="n"/>
      <c r="N45" s="4" t="n"/>
      <c r="O45" s="12">
        <f>IF(AND(D45="",G45=""),"",IF(OR(D45="",G45&lt;=0),"À vérifier","OK"))</f>
        <v/>
      </c>
    </row>
    <row r="46">
      <c r="A46" s="2" t="n"/>
      <c r="B46" s="3" t="n"/>
      <c r="C46" s="4" t="n"/>
      <c r="D46" s="4" t="n"/>
      <c r="E46" s="5">
        <f>IF(D46="","",IFERROR(VLOOKUP(D46,'Produits'!$A$2:$I$101,2,FALSE),"Référence inconnue"))</f>
        <v/>
      </c>
      <c r="F46" s="5">
        <f>IF(D46="","",IFERROR(VLOOKUP(D46,'Produits'!$A$2:$I$101,3,FALSE),""))</f>
        <v/>
      </c>
      <c r="G46" s="6" t="n"/>
      <c r="H46" s="7">
        <f>IF(D46="","",IFERROR(VLOOKUP(D46,'Produits'!$A$2:$I$101,7,FALSE),0))</f>
        <v/>
      </c>
      <c r="I46" s="7">
        <f>IF(OR(G46="",H46=""),"",G46*H46)</f>
        <v/>
      </c>
      <c r="J46" s="8" t="n"/>
      <c r="K46" s="7">
        <f>IF(OR(I46="",J46=""),"",I46*(1+J46))</f>
        <v/>
      </c>
      <c r="L46" s="2" t="n"/>
      <c r="M46" s="2" t="n"/>
      <c r="N46" s="4" t="n"/>
      <c r="O46" s="9">
        <f>IF(AND(D46="",G46=""),"",IF(OR(D46="",G46&lt;=0),"À vérifier","OK"))</f>
        <v/>
      </c>
    </row>
    <row r="47">
      <c r="A47" s="2" t="n"/>
      <c r="B47" s="3" t="n"/>
      <c r="C47" s="4" t="n"/>
      <c r="D47" s="4" t="n"/>
      <c r="E47" s="10">
        <f>IF(D47="","",IFERROR(VLOOKUP(D47,'Produits'!$A$2:$I$101,2,FALSE),"Référence inconnue"))</f>
        <v/>
      </c>
      <c r="F47" s="10">
        <f>IF(D47="","",IFERROR(VLOOKUP(D47,'Produits'!$A$2:$I$101,3,FALSE),""))</f>
        <v/>
      </c>
      <c r="G47" s="6" t="n"/>
      <c r="H47" s="11">
        <f>IF(D47="","",IFERROR(VLOOKUP(D47,'Produits'!$A$2:$I$101,7,FALSE),0))</f>
        <v/>
      </c>
      <c r="I47" s="11">
        <f>IF(OR(G47="",H47=""),"",G47*H47)</f>
        <v/>
      </c>
      <c r="J47" s="8" t="n"/>
      <c r="K47" s="11">
        <f>IF(OR(I47="",J47=""),"",I47*(1+J47))</f>
        <v/>
      </c>
      <c r="L47" s="2" t="n"/>
      <c r="M47" s="2" t="n"/>
      <c r="N47" s="4" t="n"/>
      <c r="O47" s="12">
        <f>IF(AND(D47="",G47=""),"",IF(OR(D47="",G47&lt;=0),"À vérifier","OK"))</f>
        <v/>
      </c>
    </row>
    <row r="48">
      <c r="A48" s="2" t="n"/>
      <c r="B48" s="3" t="n"/>
      <c r="C48" s="4" t="n"/>
      <c r="D48" s="4" t="n"/>
      <c r="E48" s="5">
        <f>IF(D48="","",IFERROR(VLOOKUP(D48,'Produits'!$A$2:$I$101,2,FALSE),"Référence inconnue"))</f>
        <v/>
      </c>
      <c r="F48" s="5">
        <f>IF(D48="","",IFERROR(VLOOKUP(D48,'Produits'!$A$2:$I$101,3,FALSE),""))</f>
        <v/>
      </c>
      <c r="G48" s="6" t="n"/>
      <c r="H48" s="7">
        <f>IF(D48="","",IFERROR(VLOOKUP(D48,'Produits'!$A$2:$I$101,7,FALSE),0))</f>
        <v/>
      </c>
      <c r="I48" s="7">
        <f>IF(OR(G48="",H48=""),"",G48*H48)</f>
        <v/>
      </c>
      <c r="J48" s="8" t="n"/>
      <c r="K48" s="7">
        <f>IF(OR(I48="",J48=""),"",I48*(1+J48))</f>
        <v/>
      </c>
      <c r="L48" s="2" t="n"/>
      <c r="M48" s="2" t="n"/>
      <c r="N48" s="4" t="n"/>
      <c r="O48" s="9">
        <f>IF(AND(D48="",G48=""),"",IF(OR(D48="",G48&lt;=0),"À vérifier","OK"))</f>
        <v/>
      </c>
    </row>
    <row r="49">
      <c r="A49" s="2" t="n"/>
      <c r="B49" s="3" t="n"/>
      <c r="C49" s="4" t="n"/>
      <c r="D49" s="4" t="n"/>
      <c r="E49" s="10">
        <f>IF(D49="","",IFERROR(VLOOKUP(D49,'Produits'!$A$2:$I$101,2,FALSE),"Référence inconnue"))</f>
        <v/>
      </c>
      <c r="F49" s="10">
        <f>IF(D49="","",IFERROR(VLOOKUP(D49,'Produits'!$A$2:$I$101,3,FALSE),""))</f>
        <v/>
      </c>
      <c r="G49" s="6" t="n"/>
      <c r="H49" s="11">
        <f>IF(D49="","",IFERROR(VLOOKUP(D49,'Produits'!$A$2:$I$101,7,FALSE),0))</f>
        <v/>
      </c>
      <c r="I49" s="11">
        <f>IF(OR(G49="",H49=""),"",G49*H49)</f>
        <v/>
      </c>
      <c r="J49" s="8" t="n"/>
      <c r="K49" s="11">
        <f>IF(OR(I49="",J49=""),"",I49*(1+J49))</f>
        <v/>
      </c>
      <c r="L49" s="2" t="n"/>
      <c r="M49" s="2" t="n"/>
      <c r="N49" s="4" t="n"/>
      <c r="O49" s="12">
        <f>IF(AND(D49="",G49=""),"",IF(OR(D49="",G49&lt;=0),"À vérifier","OK"))</f>
        <v/>
      </c>
    </row>
    <row r="50">
      <c r="A50" s="2" t="n"/>
      <c r="B50" s="3" t="n"/>
      <c r="C50" s="4" t="n"/>
      <c r="D50" s="4" t="n"/>
      <c r="E50" s="5">
        <f>IF(D50="","",IFERROR(VLOOKUP(D50,'Produits'!$A$2:$I$101,2,FALSE),"Référence inconnue"))</f>
        <v/>
      </c>
      <c r="F50" s="5">
        <f>IF(D50="","",IFERROR(VLOOKUP(D50,'Produits'!$A$2:$I$101,3,FALSE),""))</f>
        <v/>
      </c>
      <c r="G50" s="6" t="n"/>
      <c r="H50" s="7">
        <f>IF(D50="","",IFERROR(VLOOKUP(D50,'Produits'!$A$2:$I$101,7,FALSE),0))</f>
        <v/>
      </c>
      <c r="I50" s="7">
        <f>IF(OR(G50="",H50=""),"",G50*H50)</f>
        <v/>
      </c>
      <c r="J50" s="8" t="n"/>
      <c r="K50" s="7">
        <f>IF(OR(I50="",J50=""),"",I50*(1+J50))</f>
        <v/>
      </c>
      <c r="L50" s="2" t="n"/>
      <c r="M50" s="2" t="n"/>
      <c r="N50" s="4" t="n"/>
      <c r="O50" s="9">
        <f>IF(AND(D50="",G50=""),"",IF(OR(D50="",G50&lt;=0),"À vérifier","OK"))</f>
        <v/>
      </c>
    </row>
    <row r="51">
      <c r="A51" s="2" t="n"/>
      <c r="B51" s="3" t="n"/>
      <c r="C51" s="4" t="n"/>
      <c r="D51" s="4" t="n"/>
      <c r="E51" s="10">
        <f>IF(D51="","",IFERROR(VLOOKUP(D51,'Produits'!$A$2:$I$101,2,FALSE),"Référence inconnue"))</f>
        <v/>
      </c>
      <c r="F51" s="10">
        <f>IF(D51="","",IFERROR(VLOOKUP(D51,'Produits'!$A$2:$I$101,3,FALSE),""))</f>
        <v/>
      </c>
      <c r="G51" s="6" t="n"/>
      <c r="H51" s="11">
        <f>IF(D51="","",IFERROR(VLOOKUP(D51,'Produits'!$A$2:$I$101,7,FALSE),0))</f>
        <v/>
      </c>
      <c r="I51" s="11">
        <f>IF(OR(G51="",H51=""),"",G51*H51)</f>
        <v/>
      </c>
      <c r="J51" s="8" t="n"/>
      <c r="K51" s="11">
        <f>IF(OR(I51="",J51=""),"",I51*(1+J51))</f>
        <v/>
      </c>
      <c r="L51" s="2" t="n"/>
      <c r="M51" s="2" t="n"/>
      <c r="N51" s="4" t="n"/>
      <c r="O51" s="12">
        <f>IF(AND(D51="",G51=""),"",IF(OR(D51="",G51&lt;=0),"À vérifier","OK"))</f>
        <v/>
      </c>
    </row>
    <row r="52">
      <c r="A52" s="2" t="n"/>
      <c r="B52" s="3" t="n"/>
      <c r="C52" s="4" t="n"/>
      <c r="D52" s="4" t="n"/>
      <c r="E52" s="5">
        <f>IF(D52="","",IFERROR(VLOOKUP(D52,'Produits'!$A$2:$I$101,2,FALSE),"Référence inconnue"))</f>
        <v/>
      </c>
      <c r="F52" s="5">
        <f>IF(D52="","",IFERROR(VLOOKUP(D52,'Produits'!$A$2:$I$101,3,FALSE),""))</f>
        <v/>
      </c>
      <c r="G52" s="6" t="n"/>
      <c r="H52" s="7">
        <f>IF(D52="","",IFERROR(VLOOKUP(D52,'Produits'!$A$2:$I$101,7,FALSE),0))</f>
        <v/>
      </c>
      <c r="I52" s="7">
        <f>IF(OR(G52="",H52=""),"",G52*H52)</f>
        <v/>
      </c>
      <c r="J52" s="8" t="n"/>
      <c r="K52" s="7">
        <f>IF(OR(I52="",J52=""),"",I52*(1+J52))</f>
        <v/>
      </c>
      <c r="L52" s="2" t="n"/>
      <c r="M52" s="2" t="n"/>
      <c r="N52" s="4" t="n"/>
      <c r="O52" s="9">
        <f>IF(AND(D52="",G52=""),"",IF(OR(D52="",G52&lt;=0),"À vérifier","OK"))</f>
        <v/>
      </c>
    </row>
    <row r="53">
      <c r="A53" s="2" t="n"/>
      <c r="B53" s="3" t="n"/>
      <c r="C53" s="4" t="n"/>
      <c r="D53" s="4" t="n"/>
      <c r="E53" s="10">
        <f>IF(D53="","",IFERROR(VLOOKUP(D53,'Produits'!$A$2:$I$101,2,FALSE),"Référence inconnue"))</f>
        <v/>
      </c>
      <c r="F53" s="10">
        <f>IF(D53="","",IFERROR(VLOOKUP(D53,'Produits'!$A$2:$I$101,3,FALSE),""))</f>
        <v/>
      </c>
      <c r="G53" s="6" t="n"/>
      <c r="H53" s="11">
        <f>IF(D53="","",IFERROR(VLOOKUP(D53,'Produits'!$A$2:$I$101,7,FALSE),0))</f>
        <v/>
      </c>
      <c r="I53" s="11">
        <f>IF(OR(G53="",H53=""),"",G53*H53)</f>
        <v/>
      </c>
      <c r="J53" s="8" t="n"/>
      <c r="K53" s="11">
        <f>IF(OR(I53="",J53=""),"",I53*(1+J53))</f>
        <v/>
      </c>
      <c r="L53" s="2" t="n"/>
      <c r="M53" s="2" t="n"/>
      <c r="N53" s="4" t="n"/>
      <c r="O53" s="12">
        <f>IF(AND(D53="",G53=""),"",IF(OR(D53="",G53&lt;=0),"À vérifier","OK"))</f>
        <v/>
      </c>
    </row>
    <row r="54">
      <c r="A54" s="2" t="n"/>
      <c r="B54" s="3" t="n"/>
      <c r="C54" s="4" t="n"/>
      <c r="D54" s="4" t="n"/>
      <c r="E54" s="5">
        <f>IF(D54="","",IFERROR(VLOOKUP(D54,'Produits'!$A$2:$I$101,2,FALSE),"Référence inconnue"))</f>
        <v/>
      </c>
      <c r="F54" s="5">
        <f>IF(D54="","",IFERROR(VLOOKUP(D54,'Produits'!$A$2:$I$101,3,FALSE),""))</f>
        <v/>
      </c>
      <c r="G54" s="6" t="n"/>
      <c r="H54" s="7">
        <f>IF(D54="","",IFERROR(VLOOKUP(D54,'Produits'!$A$2:$I$101,7,FALSE),0))</f>
        <v/>
      </c>
      <c r="I54" s="7">
        <f>IF(OR(G54="",H54=""),"",G54*H54)</f>
        <v/>
      </c>
      <c r="J54" s="8" t="n"/>
      <c r="K54" s="7">
        <f>IF(OR(I54="",J54=""),"",I54*(1+J54))</f>
        <v/>
      </c>
      <c r="L54" s="2" t="n"/>
      <c r="M54" s="2" t="n"/>
      <c r="N54" s="4" t="n"/>
      <c r="O54" s="9">
        <f>IF(AND(D54="",G54=""),"",IF(OR(D54="",G54&lt;=0),"À vérifier","OK"))</f>
        <v/>
      </c>
    </row>
    <row r="55">
      <c r="A55" s="2" t="n"/>
      <c r="B55" s="3" t="n"/>
      <c r="C55" s="4" t="n"/>
      <c r="D55" s="4" t="n"/>
      <c r="E55" s="10">
        <f>IF(D55="","",IFERROR(VLOOKUP(D55,'Produits'!$A$2:$I$101,2,FALSE),"Référence inconnue"))</f>
        <v/>
      </c>
      <c r="F55" s="10">
        <f>IF(D55="","",IFERROR(VLOOKUP(D55,'Produits'!$A$2:$I$101,3,FALSE),""))</f>
        <v/>
      </c>
      <c r="G55" s="6" t="n"/>
      <c r="H55" s="11">
        <f>IF(D55="","",IFERROR(VLOOKUP(D55,'Produits'!$A$2:$I$101,7,FALSE),0))</f>
        <v/>
      </c>
      <c r="I55" s="11">
        <f>IF(OR(G55="",H55=""),"",G55*H55)</f>
        <v/>
      </c>
      <c r="J55" s="8" t="n"/>
      <c r="K55" s="11">
        <f>IF(OR(I55="",J55=""),"",I55*(1+J55))</f>
        <v/>
      </c>
      <c r="L55" s="2" t="n"/>
      <c r="M55" s="2" t="n"/>
      <c r="N55" s="4" t="n"/>
      <c r="O55" s="12">
        <f>IF(AND(D55="",G55=""),"",IF(OR(D55="",G55&lt;=0),"À vérifier","OK"))</f>
        <v/>
      </c>
    </row>
    <row r="56">
      <c r="A56" s="2" t="n"/>
      <c r="B56" s="3" t="n"/>
      <c r="C56" s="4" t="n"/>
      <c r="D56" s="4" t="n"/>
      <c r="E56" s="5">
        <f>IF(D56="","",IFERROR(VLOOKUP(D56,'Produits'!$A$2:$I$101,2,FALSE),"Référence inconnue"))</f>
        <v/>
      </c>
      <c r="F56" s="5">
        <f>IF(D56="","",IFERROR(VLOOKUP(D56,'Produits'!$A$2:$I$101,3,FALSE),""))</f>
        <v/>
      </c>
      <c r="G56" s="6" t="n"/>
      <c r="H56" s="7">
        <f>IF(D56="","",IFERROR(VLOOKUP(D56,'Produits'!$A$2:$I$101,7,FALSE),0))</f>
        <v/>
      </c>
      <c r="I56" s="7">
        <f>IF(OR(G56="",H56=""),"",G56*H56)</f>
        <v/>
      </c>
      <c r="J56" s="8" t="n"/>
      <c r="K56" s="7">
        <f>IF(OR(I56="",J56=""),"",I56*(1+J56))</f>
        <v/>
      </c>
      <c r="L56" s="2" t="n"/>
      <c r="M56" s="2" t="n"/>
      <c r="N56" s="4" t="n"/>
      <c r="O56" s="9">
        <f>IF(AND(D56="",G56=""),"",IF(OR(D56="",G56&lt;=0),"À vérifier","OK"))</f>
        <v/>
      </c>
    </row>
    <row r="57">
      <c r="A57" s="2" t="n"/>
      <c r="B57" s="3" t="n"/>
      <c r="C57" s="4" t="n"/>
      <c r="D57" s="4" t="n"/>
      <c r="E57" s="10">
        <f>IF(D57="","",IFERROR(VLOOKUP(D57,'Produits'!$A$2:$I$101,2,FALSE),"Référence inconnue"))</f>
        <v/>
      </c>
      <c r="F57" s="10">
        <f>IF(D57="","",IFERROR(VLOOKUP(D57,'Produits'!$A$2:$I$101,3,FALSE),""))</f>
        <v/>
      </c>
      <c r="G57" s="6" t="n"/>
      <c r="H57" s="11">
        <f>IF(D57="","",IFERROR(VLOOKUP(D57,'Produits'!$A$2:$I$101,7,FALSE),0))</f>
        <v/>
      </c>
      <c r="I57" s="11">
        <f>IF(OR(G57="",H57=""),"",G57*H57)</f>
        <v/>
      </c>
      <c r="J57" s="8" t="n"/>
      <c r="K57" s="11">
        <f>IF(OR(I57="",J57=""),"",I57*(1+J57))</f>
        <v/>
      </c>
      <c r="L57" s="2" t="n"/>
      <c r="M57" s="2" t="n"/>
      <c r="N57" s="4" t="n"/>
      <c r="O57" s="12">
        <f>IF(AND(D57="",G57=""),"",IF(OR(D57="",G57&lt;=0),"À vérifier","OK"))</f>
        <v/>
      </c>
    </row>
    <row r="58">
      <c r="A58" s="2" t="n"/>
      <c r="B58" s="3" t="n"/>
      <c r="C58" s="4" t="n"/>
      <c r="D58" s="4" t="n"/>
      <c r="E58" s="5">
        <f>IF(D58="","",IFERROR(VLOOKUP(D58,'Produits'!$A$2:$I$101,2,FALSE),"Référence inconnue"))</f>
        <v/>
      </c>
      <c r="F58" s="5">
        <f>IF(D58="","",IFERROR(VLOOKUP(D58,'Produits'!$A$2:$I$101,3,FALSE),""))</f>
        <v/>
      </c>
      <c r="G58" s="6" t="n"/>
      <c r="H58" s="7">
        <f>IF(D58="","",IFERROR(VLOOKUP(D58,'Produits'!$A$2:$I$101,7,FALSE),0))</f>
        <v/>
      </c>
      <c r="I58" s="7">
        <f>IF(OR(G58="",H58=""),"",G58*H58)</f>
        <v/>
      </c>
      <c r="J58" s="8" t="n"/>
      <c r="K58" s="7">
        <f>IF(OR(I58="",J58=""),"",I58*(1+J58))</f>
        <v/>
      </c>
      <c r="L58" s="2" t="n"/>
      <c r="M58" s="2" t="n"/>
      <c r="N58" s="4" t="n"/>
      <c r="O58" s="9">
        <f>IF(AND(D58="",G58=""),"",IF(OR(D58="",G58&lt;=0),"À vérifier","OK"))</f>
        <v/>
      </c>
    </row>
    <row r="59">
      <c r="A59" s="2" t="n"/>
      <c r="B59" s="3" t="n"/>
      <c r="C59" s="4" t="n"/>
      <c r="D59" s="4" t="n"/>
      <c r="E59" s="10">
        <f>IF(D59="","",IFERROR(VLOOKUP(D59,'Produits'!$A$2:$I$101,2,FALSE),"Référence inconnue"))</f>
        <v/>
      </c>
      <c r="F59" s="10">
        <f>IF(D59="","",IFERROR(VLOOKUP(D59,'Produits'!$A$2:$I$101,3,FALSE),""))</f>
        <v/>
      </c>
      <c r="G59" s="6" t="n"/>
      <c r="H59" s="11">
        <f>IF(D59="","",IFERROR(VLOOKUP(D59,'Produits'!$A$2:$I$101,7,FALSE),0))</f>
        <v/>
      </c>
      <c r="I59" s="11">
        <f>IF(OR(G59="",H59=""),"",G59*H59)</f>
        <v/>
      </c>
      <c r="J59" s="8" t="n"/>
      <c r="K59" s="11">
        <f>IF(OR(I59="",J59=""),"",I59*(1+J59))</f>
        <v/>
      </c>
      <c r="L59" s="2" t="n"/>
      <c r="M59" s="2" t="n"/>
      <c r="N59" s="4" t="n"/>
      <c r="O59" s="12">
        <f>IF(AND(D59="",G59=""),"",IF(OR(D59="",G59&lt;=0),"À vérifier","OK"))</f>
        <v/>
      </c>
    </row>
    <row r="60">
      <c r="A60" s="2" t="n"/>
      <c r="B60" s="3" t="n"/>
      <c r="C60" s="4" t="n"/>
      <c r="D60" s="4" t="n"/>
      <c r="E60" s="5">
        <f>IF(D60="","",IFERROR(VLOOKUP(D60,'Produits'!$A$2:$I$101,2,FALSE),"Référence inconnue"))</f>
        <v/>
      </c>
      <c r="F60" s="5">
        <f>IF(D60="","",IFERROR(VLOOKUP(D60,'Produits'!$A$2:$I$101,3,FALSE),""))</f>
        <v/>
      </c>
      <c r="G60" s="6" t="n"/>
      <c r="H60" s="7">
        <f>IF(D60="","",IFERROR(VLOOKUP(D60,'Produits'!$A$2:$I$101,7,FALSE),0))</f>
        <v/>
      </c>
      <c r="I60" s="7">
        <f>IF(OR(G60="",H60=""),"",G60*H60)</f>
        <v/>
      </c>
      <c r="J60" s="8" t="n"/>
      <c r="K60" s="7">
        <f>IF(OR(I60="",J60=""),"",I60*(1+J60))</f>
        <v/>
      </c>
      <c r="L60" s="2" t="n"/>
      <c r="M60" s="2" t="n"/>
      <c r="N60" s="4" t="n"/>
      <c r="O60" s="9">
        <f>IF(AND(D60="",G60=""),"",IF(OR(D60="",G60&lt;=0),"À vérifier","OK"))</f>
        <v/>
      </c>
    </row>
    <row r="61">
      <c r="A61" s="2" t="n"/>
      <c r="B61" s="3" t="n"/>
      <c r="C61" s="4" t="n"/>
      <c r="D61" s="4" t="n"/>
      <c r="E61" s="10">
        <f>IF(D61="","",IFERROR(VLOOKUP(D61,'Produits'!$A$2:$I$101,2,FALSE),"Référence inconnue"))</f>
        <v/>
      </c>
      <c r="F61" s="10">
        <f>IF(D61="","",IFERROR(VLOOKUP(D61,'Produits'!$A$2:$I$101,3,FALSE),""))</f>
        <v/>
      </c>
      <c r="G61" s="6" t="n"/>
      <c r="H61" s="11">
        <f>IF(D61="","",IFERROR(VLOOKUP(D61,'Produits'!$A$2:$I$101,7,FALSE),0))</f>
        <v/>
      </c>
      <c r="I61" s="11">
        <f>IF(OR(G61="",H61=""),"",G61*H61)</f>
        <v/>
      </c>
      <c r="J61" s="8" t="n"/>
      <c r="K61" s="11">
        <f>IF(OR(I61="",J61=""),"",I61*(1+J61))</f>
        <v/>
      </c>
      <c r="L61" s="2" t="n"/>
      <c r="M61" s="2" t="n"/>
      <c r="N61" s="4" t="n"/>
      <c r="O61" s="12">
        <f>IF(AND(D61="",G61=""),"",IF(OR(D61="",G61&lt;=0),"À vérifier","OK"))</f>
        <v/>
      </c>
    </row>
    <row r="62">
      <c r="A62" s="2" t="n"/>
      <c r="B62" s="3" t="n"/>
      <c r="C62" s="4" t="n"/>
      <c r="D62" s="4" t="n"/>
      <c r="E62" s="5">
        <f>IF(D62="","",IFERROR(VLOOKUP(D62,'Produits'!$A$2:$I$101,2,FALSE),"Référence inconnue"))</f>
        <v/>
      </c>
      <c r="F62" s="5">
        <f>IF(D62="","",IFERROR(VLOOKUP(D62,'Produits'!$A$2:$I$101,3,FALSE),""))</f>
        <v/>
      </c>
      <c r="G62" s="6" t="n"/>
      <c r="H62" s="7">
        <f>IF(D62="","",IFERROR(VLOOKUP(D62,'Produits'!$A$2:$I$101,7,FALSE),0))</f>
        <v/>
      </c>
      <c r="I62" s="7">
        <f>IF(OR(G62="",H62=""),"",G62*H62)</f>
        <v/>
      </c>
      <c r="J62" s="8" t="n"/>
      <c r="K62" s="7">
        <f>IF(OR(I62="",J62=""),"",I62*(1+J62))</f>
        <v/>
      </c>
      <c r="L62" s="2" t="n"/>
      <c r="M62" s="2" t="n"/>
      <c r="N62" s="4" t="n"/>
      <c r="O62" s="9">
        <f>IF(AND(D62="",G62=""),"",IF(OR(D62="",G62&lt;=0),"À vérifier","OK"))</f>
        <v/>
      </c>
    </row>
    <row r="63">
      <c r="A63" s="2" t="n"/>
      <c r="B63" s="3" t="n"/>
      <c r="C63" s="4" t="n"/>
      <c r="D63" s="4" t="n"/>
      <c r="E63" s="10">
        <f>IF(D63="","",IFERROR(VLOOKUP(D63,'Produits'!$A$2:$I$101,2,FALSE),"Référence inconnue"))</f>
        <v/>
      </c>
      <c r="F63" s="10">
        <f>IF(D63="","",IFERROR(VLOOKUP(D63,'Produits'!$A$2:$I$101,3,FALSE),""))</f>
        <v/>
      </c>
      <c r="G63" s="6" t="n"/>
      <c r="H63" s="11">
        <f>IF(D63="","",IFERROR(VLOOKUP(D63,'Produits'!$A$2:$I$101,7,FALSE),0))</f>
        <v/>
      </c>
      <c r="I63" s="11">
        <f>IF(OR(G63="",H63=""),"",G63*H63)</f>
        <v/>
      </c>
      <c r="J63" s="8" t="n"/>
      <c r="K63" s="11">
        <f>IF(OR(I63="",J63=""),"",I63*(1+J63))</f>
        <v/>
      </c>
      <c r="L63" s="2" t="n"/>
      <c r="M63" s="2" t="n"/>
      <c r="N63" s="4" t="n"/>
      <c r="O63" s="12">
        <f>IF(AND(D63="",G63=""),"",IF(OR(D63="",G63&lt;=0),"À vérifier","OK"))</f>
        <v/>
      </c>
    </row>
    <row r="64">
      <c r="A64" s="2" t="n"/>
      <c r="B64" s="3" t="n"/>
      <c r="C64" s="4" t="n"/>
      <c r="D64" s="4" t="n"/>
      <c r="E64" s="5">
        <f>IF(D64="","",IFERROR(VLOOKUP(D64,'Produits'!$A$2:$I$101,2,FALSE),"Référence inconnue"))</f>
        <v/>
      </c>
      <c r="F64" s="5">
        <f>IF(D64="","",IFERROR(VLOOKUP(D64,'Produits'!$A$2:$I$101,3,FALSE),""))</f>
        <v/>
      </c>
      <c r="G64" s="6" t="n"/>
      <c r="H64" s="7">
        <f>IF(D64="","",IFERROR(VLOOKUP(D64,'Produits'!$A$2:$I$101,7,FALSE),0))</f>
        <v/>
      </c>
      <c r="I64" s="7">
        <f>IF(OR(G64="",H64=""),"",G64*H64)</f>
        <v/>
      </c>
      <c r="J64" s="8" t="n"/>
      <c r="K64" s="7">
        <f>IF(OR(I64="",J64=""),"",I64*(1+J64))</f>
        <v/>
      </c>
      <c r="L64" s="2" t="n"/>
      <c r="M64" s="2" t="n"/>
      <c r="N64" s="4" t="n"/>
      <c r="O64" s="9">
        <f>IF(AND(D64="",G64=""),"",IF(OR(D64="",G64&lt;=0),"À vérifier","OK"))</f>
        <v/>
      </c>
    </row>
    <row r="65">
      <c r="A65" s="2" t="n"/>
      <c r="B65" s="3" t="n"/>
      <c r="C65" s="4" t="n"/>
      <c r="D65" s="4" t="n"/>
      <c r="E65" s="10">
        <f>IF(D65="","",IFERROR(VLOOKUP(D65,'Produits'!$A$2:$I$101,2,FALSE),"Référence inconnue"))</f>
        <v/>
      </c>
      <c r="F65" s="10">
        <f>IF(D65="","",IFERROR(VLOOKUP(D65,'Produits'!$A$2:$I$101,3,FALSE),""))</f>
        <v/>
      </c>
      <c r="G65" s="6" t="n"/>
      <c r="H65" s="11">
        <f>IF(D65="","",IFERROR(VLOOKUP(D65,'Produits'!$A$2:$I$101,7,FALSE),0))</f>
        <v/>
      </c>
      <c r="I65" s="11">
        <f>IF(OR(G65="",H65=""),"",G65*H65)</f>
        <v/>
      </c>
      <c r="J65" s="8" t="n"/>
      <c r="K65" s="11">
        <f>IF(OR(I65="",J65=""),"",I65*(1+J65))</f>
        <v/>
      </c>
      <c r="L65" s="2" t="n"/>
      <c r="M65" s="2" t="n"/>
      <c r="N65" s="4" t="n"/>
      <c r="O65" s="12">
        <f>IF(AND(D65="",G65=""),"",IF(OR(D65="",G65&lt;=0),"À vérifier","OK"))</f>
        <v/>
      </c>
    </row>
    <row r="66">
      <c r="A66" s="2" t="n"/>
      <c r="B66" s="3" t="n"/>
      <c r="C66" s="4" t="n"/>
      <c r="D66" s="4" t="n"/>
      <c r="E66" s="5">
        <f>IF(D66="","",IFERROR(VLOOKUP(D66,'Produits'!$A$2:$I$101,2,FALSE),"Référence inconnue"))</f>
        <v/>
      </c>
      <c r="F66" s="5">
        <f>IF(D66="","",IFERROR(VLOOKUP(D66,'Produits'!$A$2:$I$101,3,FALSE),""))</f>
        <v/>
      </c>
      <c r="G66" s="6" t="n"/>
      <c r="H66" s="7">
        <f>IF(D66="","",IFERROR(VLOOKUP(D66,'Produits'!$A$2:$I$101,7,FALSE),0))</f>
        <v/>
      </c>
      <c r="I66" s="7">
        <f>IF(OR(G66="",H66=""),"",G66*H66)</f>
        <v/>
      </c>
      <c r="J66" s="8" t="n"/>
      <c r="K66" s="7">
        <f>IF(OR(I66="",J66=""),"",I66*(1+J66))</f>
        <v/>
      </c>
      <c r="L66" s="2" t="n"/>
      <c r="M66" s="2" t="n"/>
      <c r="N66" s="4" t="n"/>
      <c r="O66" s="9">
        <f>IF(AND(D66="",G66=""),"",IF(OR(D66="",G66&lt;=0),"À vérifier","OK"))</f>
        <v/>
      </c>
    </row>
    <row r="67">
      <c r="A67" s="2" t="n"/>
      <c r="B67" s="3" t="n"/>
      <c r="C67" s="4" t="n"/>
      <c r="D67" s="4" t="n"/>
      <c r="E67" s="10">
        <f>IF(D67="","",IFERROR(VLOOKUP(D67,'Produits'!$A$2:$I$101,2,FALSE),"Référence inconnue"))</f>
        <v/>
      </c>
      <c r="F67" s="10">
        <f>IF(D67="","",IFERROR(VLOOKUP(D67,'Produits'!$A$2:$I$101,3,FALSE),""))</f>
        <v/>
      </c>
      <c r="G67" s="6" t="n"/>
      <c r="H67" s="11">
        <f>IF(D67="","",IFERROR(VLOOKUP(D67,'Produits'!$A$2:$I$101,7,FALSE),0))</f>
        <v/>
      </c>
      <c r="I67" s="11">
        <f>IF(OR(G67="",H67=""),"",G67*H67)</f>
        <v/>
      </c>
      <c r="J67" s="8" t="n"/>
      <c r="K67" s="11">
        <f>IF(OR(I67="",J67=""),"",I67*(1+J67))</f>
        <v/>
      </c>
      <c r="L67" s="2" t="n"/>
      <c r="M67" s="2" t="n"/>
      <c r="N67" s="4" t="n"/>
      <c r="O67" s="12">
        <f>IF(AND(D67="",G67=""),"",IF(OR(D67="",G67&lt;=0),"À vérifier","OK"))</f>
        <v/>
      </c>
    </row>
    <row r="68">
      <c r="A68" s="2" t="n"/>
      <c r="B68" s="3" t="n"/>
      <c r="C68" s="4" t="n"/>
      <c r="D68" s="4" t="n"/>
      <c r="E68" s="5">
        <f>IF(D68="","",IFERROR(VLOOKUP(D68,'Produits'!$A$2:$I$101,2,FALSE),"Référence inconnue"))</f>
        <v/>
      </c>
      <c r="F68" s="5">
        <f>IF(D68="","",IFERROR(VLOOKUP(D68,'Produits'!$A$2:$I$101,3,FALSE),""))</f>
        <v/>
      </c>
      <c r="G68" s="6" t="n"/>
      <c r="H68" s="7">
        <f>IF(D68="","",IFERROR(VLOOKUP(D68,'Produits'!$A$2:$I$101,7,FALSE),0))</f>
        <v/>
      </c>
      <c r="I68" s="7">
        <f>IF(OR(G68="",H68=""),"",G68*H68)</f>
        <v/>
      </c>
      <c r="J68" s="8" t="n"/>
      <c r="K68" s="7">
        <f>IF(OR(I68="",J68=""),"",I68*(1+J68))</f>
        <v/>
      </c>
      <c r="L68" s="2" t="n"/>
      <c r="M68" s="2" t="n"/>
      <c r="N68" s="4" t="n"/>
      <c r="O68" s="9">
        <f>IF(AND(D68="",G68=""),"",IF(OR(D68="",G68&lt;=0),"À vérifier","OK"))</f>
        <v/>
      </c>
    </row>
    <row r="69">
      <c r="A69" s="2" t="n"/>
      <c r="B69" s="3" t="n"/>
      <c r="C69" s="4" t="n"/>
      <c r="D69" s="4" t="n"/>
      <c r="E69" s="10">
        <f>IF(D69="","",IFERROR(VLOOKUP(D69,'Produits'!$A$2:$I$101,2,FALSE),"Référence inconnue"))</f>
        <v/>
      </c>
      <c r="F69" s="10">
        <f>IF(D69="","",IFERROR(VLOOKUP(D69,'Produits'!$A$2:$I$101,3,FALSE),""))</f>
        <v/>
      </c>
      <c r="G69" s="6" t="n"/>
      <c r="H69" s="11">
        <f>IF(D69="","",IFERROR(VLOOKUP(D69,'Produits'!$A$2:$I$101,7,FALSE),0))</f>
        <v/>
      </c>
      <c r="I69" s="11">
        <f>IF(OR(G69="",H69=""),"",G69*H69)</f>
        <v/>
      </c>
      <c r="J69" s="8" t="n"/>
      <c r="K69" s="11">
        <f>IF(OR(I69="",J69=""),"",I69*(1+J69))</f>
        <v/>
      </c>
      <c r="L69" s="2" t="n"/>
      <c r="M69" s="2" t="n"/>
      <c r="N69" s="4" t="n"/>
      <c r="O69" s="12">
        <f>IF(AND(D69="",G69=""),"",IF(OR(D69="",G69&lt;=0),"À vérifier","OK"))</f>
        <v/>
      </c>
    </row>
    <row r="70">
      <c r="A70" s="2" t="n"/>
      <c r="B70" s="3" t="n"/>
      <c r="C70" s="4" t="n"/>
      <c r="D70" s="4" t="n"/>
      <c r="E70" s="5">
        <f>IF(D70="","",IFERROR(VLOOKUP(D70,'Produits'!$A$2:$I$101,2,FALSE),"Référence inconnue"))</f>
        <v/>
      </c>
      <c r="F70" s="5">
        <f>IF(D70="","",IFERROR(VLOOKUP(D70,'Produits'!$A$2:$I$101,3,FALSE),""))</f>
        <v/>
      </c>
      <c r="G70" s="6" t="n"/>
      <c r="H70" s="7">
        <f>IF(D70="","",IFERROR(VLOOKUP(D70,'Produits'!$A$2:$I$101,7,FALSE),0))</f>
        <v/>
      </c>
      <c r="I70" s="7">
        <f>IF(OR(G70="",H70=""),"",G70*H70)</f>
        <v/>
      </c>
      <c r="J70" s="8" t="n"/>
      <c r="K70" s="7">
        <f>IF(OR(I70="",J70=""),"",I70*(1+J70))</f>
        <v/>
      </c>
      <c r="L70" s="2" t="n"/>
      <c r="M70" s="2" t="n"/>
      <c r="N70" s="4" t="n"/>
      <c r="O70" s="9">
        <f>IF(AND(D70="",G70=""),"",IF(OR(D70="",G70&lt;=0),"À vérifier","OK"))</f>
        <v/>
      </c>
    </row>
    <row r="71">
      <c r="A71" s="2" t="n"/>
      <c r="B71" s="3" t="n"/>
      <c r="C71" s="4" t="n"/>
      <c r="D71" s="4" t="n"/>
      <c r="E71" s="10">
        <f>IF(D71="","",IFERROR(VLOOKUP(D71,'Produits'!$A$2:$I$101,2,FALSE),"Référence inconnue"))</f>
        <v/>
      </c>
      <c r="F71" s="10">
        <f>IF(D71="","",IFERROR(VLOOKUP(D71,'Produits'!$A$2:$I$101,3,FALSE),""))</f>
        <v/>
      </c>
      <c r="G71" s="6" t="n"/>
      <c r="H71" s="11">
        <f>IF(D71="","",IFERROR(VLOOKUP(D71,'Produits'!$A$2:$I$101,7,FALSE),0))</f>
        <v/>
      </c>
      <c r="I71" s="11">
        <f>IF(OR(G71="",H71=""),"",G71*H71)</f>
        <v/>
      </c>
      <c r="J71" s="8" t="n"/>
      <c r="K71" s="11">
        <f>IF(OR(I71="",J71=""),"",I71*(1+J71))</f>
        <v/>
      </c>
      <c r="L71" s="2" t="n"/>
      <c r="M71" s="2" t="n"/>
      <c r="N71" s="4" t="n"/>
      <c r="O71" s="12">
        <f>IF(AND(D71="",G71=""),"",IF(OR(D71="",G71&lt;=0),"À vérifier","OK"))</f>
        <v/>
      </c>
    </row>
    <row r="72">
      <c r="A72" s="2" t="n"/>
      <c r="B72" s="3" t="n"/>
      <c r="C72" s="4" t="n"/>
      <c r="D72" s="4" t="n"/>
      <c r="E72" s="5">
        <f>IF(D72="","",IFERROR(VLOOKUP(D72,'Produits'!$A$2:$I$101,2,FALSE),"Référence inconnue"))</f>
        <v/>
      </c>
      <c r="F72" s="5">
        <f>IF(D72="","",IFERROR(VLOOKUP(D72,'Produits'!$A$2:$I$101,3,FALSE),""))</f>
        <v/>
      </c>
      <c r="G72" s="6" t="n"/>
      <c r="H72" s="7">
        <f>IF(D72="","",IFERROR(VLOOKUP(D72,'Produits'!$A$2:$I$101,7,FALSE),0))</f>
        <v/>
      </c>
      <c r="I72" s="7">
        <f>IF(OR(G72="",H72=""),"",G72*H72)</f>
        <v/>
      </c>
      <c r="J72" s="8" t="n"/>
      <c r="K72" s="7">
        <f>IF(OR(I72="",J72=""),"",I72*(1+J72))</f>
        <v/>
      </c>
      <c r="L72" s="2" t="n"/>
      <c r="M72" s="2" t="n"/>
      <c r="N72" s="4" t="n"/>
      <c r="O72" s="9">
        <f>IF(AND(D72="",G72=""),"",IF(OR(D72="",G72&lt;=0),"À vérifier","OK"))</f>
        <v/>
      </c>
    </row>
    <row r="73">
      <c r="A73" s="2" t="n"/>
      <c r="B73" s="3" t="n"/>
      <c r="C73" s="4" t="n"/>
      <c r="D73" s="4" t="n"/>
      <c r="E73" s="10">
        <f>IF(D73="","",IFERROR(VLOOKUP(D73,'Produits'!$A$2:$I$101,2,FALSE),"Référence inconnue"))</f>
        <v/>
      </c>
      <c r="F73" s="10">
        <f>IF(D73="","",IFERROR(VLOOKUP(D73,'Produits'!$A$2:$I$101,3,FALSE),""))</f>
        <v/>
      </c>
      <c r="G73" s="6" t="n"/>
      <c r="H73" s="11">
        <f>IF(D73="","",IFERROR(VLOOKUP(D73,'Produits'!$A$2:$I$101,7,FALSE),0))</f>
        <v/>
      </c>
      <c r="I73" s="11">
        <f>IF(OR(G73="",H73=""),"",G73*H73)</f>
        <v/>
      </c>
      <c r="J73" s="8" t="n"/>
      <c r="K73" s="11">
        <f>IF(OR(I73="",J73=""),"",I73*(1+J73))</f>
        <v/>
      </c>
      <c r="L73" s="2" t="n"/>
      <c r="M73" s="2" t="n"/>
      <c r="N73" s="4" t="n"/>
      <c r="O73" s="12">
        <f>IF(AND(D73="",G73=""),"",IF(OR(D73="",G73&lt;=0),"À vérifier","OK"))</f>
        <v/>
      </c>
    </row>
    <row r="74">
      <c r="A74" s="2" t="n"/>
      <c r="B74" s="3" t="n"/>
      <c r="C74" s="4" t="n"/>
      <c r="D74" s="4" t="n"/>
      <c r="E74" s="5">
        <f>IF(D74="","",IFERROR(VLOOKUP(D74,'Produits'!$A$2:$I$101,2,FALSE),"Référence inconnue"))</f>
        <v/>
      </c>
      <c r="F74" s="5">
        <f>IF(D74="","",IFERROR(VLOOKUP(D74,'Produits'!$A$2:$I$101,3,FALSE),""))</f>
        <v/>
      </c>
      <c r="G74" s="6" t="n"/>
      <c r="H74" s="7">
        <f>IF(D74="","",IFERROR(VLOOKUP(D74,'Produits'!$A$2:$I$101,7,FALSE),0))</f>
        <v/>
      </c>
      <c r="I74" s="7">
        <f>IF(OR(G74="",H74=""),"",G74*H74)</f>
        <v/>
      </c>
      <c r="J74" s="8" t="n"/>
      <c r="K74" s="7">
        <f>IF(OR(I74="",J74=""),"",I74*(1+J74))</f>
        <v/>
      </c>
      <c r="L74" s="2" t="n"/>
      <c r="M74" s="2" t="n"/>
      <c r="N74" s="4" t="n"/>
      <c r="O74" s="9">
        <f>IF(AND(D74="",G74=""),"",IF(OR(D74="",G74&lt;=0),"À vérifier","OK"))</f>
        <v/>
      </c>
    </row>
    <row r="75">
      <c r="A75" s="2" t="n"/>
      <c r="B75" s="3" t="n"/>
      <c r="C75" s="4" t="n"/>
      <c r="D75" s="4" t="n"/>
      <c r="E75" s="10">
        <f>IF(D75="","",IFERROR(VLOOKUP(D75,'Produits'!$A$2:$I$101,2,FALSE),"Référence inconnue"))</f>
        <v/>
      </c>
      <c r="F75" s="10">
        <f>IF(D75="","",IFERROR(VLOOKUP(D75,'Produits'!$A$2:$I$101,3,FALSE),""))</f>
        <v/>
      </c>
      <c r="G75" s="6" t="n"/>
      <c r="H75" s="11">
        <f>IF(D75="","",IFERROR(VLOOKUP(D75,'Produits'!$A$2:$I$101,7,FALSE),0))</f>
        <v/>
      </c>
      <c r="I75" s="11">
        <f>IF(OR(G75="",H75=""),"",G75*H75)</f>
        <v/>
      </c>
      <c r="J75" s="8" t="n"/>
      <c r="K75" s="11">
        <f>IF(OR(I75="",J75=""),"",I75*(1+J75))</f>
        <v/>
      </c>
      <c r="L75" s="2" t="n"/>
      <c r="M75" s="2" t="n"/>
      <c r="N75" s="4" t="n"/>
      <c r="O75" s="12">
        <f>IF(AND(D75="",G75=""),"",IF(OR(D75="",G75&lt;=0),"À vérifier","OK"))</f>
        <v/>
      </c>
    </row>
    <row r="76">
      <c r="A76" s="2" t="n"/>
      <c r="B76" s="3" t="n"/>
      <c r="C76" s="4" t="n"/>
      <c r="D76" s="4" t="n"/>
      <c r="E76" s="5">
        <f>IF(D76="","",IFERROR(VLOOKUP(D76,'Produits'!$A$2:$I$101,2,FALSE),"Référence inconnue"))</f>
        <v/>
      </c>
      <c r="F76" s="5">
        <f>IF(D76="","",IFERROR(VLOOKUP(D76,'Produits'!$A$2:$I$101,3,FALSE),""))</f>
        <v/>
      </c>
      <c r="G76" s="6" t="n"/>
      <c r="H76" s="7">
        <f>IF(D76="","",IFERROR(VLOOKUP(D76,'Produits'!$A$2:$I$101,7,FALSE),0))</f>
        <v/>
      </c>
      <c r="I76" s="7">
        <f>IF(OR(G76="",H76=""),"",G76*H76)</f>
        <v/>
      </c>
      <c r="J76" s="8" t="n"/>
      <c r="K76" s="7">
        <f>IF(OR(I76="",J76=""),"",I76*(1+J76))</f>
        <v/>
      </c>
      <c r="L76" s="2" t="n"/>
      <c r="M76" s="2" t="n"/>
      <c r="N76" s="4" t="n"/>
      <c r="O76" s="9">
        <f>IF(AND(D76="",G76=""),"",IF(OR(D76="",G76&lt;=0),"À vérifier","OK"))</f>
        <v/>
      </c>
    </row>
    <row r="77">
      <c r="A77" s="2" t="n"/>
      <c r="B77" s="3" t="n"/>
      <c r="C77" s="4" t="n"/>
      <c r="D77" s="4" t="n"/>
      <c r="E77" s="10">
        <f>IF(D77="","",IFERROR(VLOOKUP(D77,'Produits'!$A$2:$I$101,2,FALSE),"Référence inconnue"))</f>
        <v/>
      </c>
      <c r="F77" s="10">
        <f>IF(D77="","",IFERROR(VLOOKUP(D77,'Produits'!$A$2:$I$101,3,FALSE),""))</f>
        <v/>
      </c>
      <c r="G77" s="6" t="n"/>
      <c r="H77" s="11">
        <f>IF(D77="","",IFERROR(VLOOKUP(D77,'Produits'!$A$2:$I$101,7,FALSE),0))</f>
        <v/>
      </c>
      <c r="I77" s="11">
        <f>IF(OR(G77="",H77=""),"",G77*H77)</f>
        <v/>
      </c>
      <c r="J77" s="8" t="n"/>
      <c r="K77" s="11">
        <f>IF(OR(I77="",J77=""),"",I77*(1+J77))</f>
        <v/>
      </c>
      <c r="L77" s="2" t="n"/>
      <c r="M77" s="2" t="n"/>
      <c r="N77" s="4" t="n"/>
      <c r="O77" s="12">
        <f>IF(AND(D77="",G77=""),"",IF(OR(D77="",G77&lt;=0),"À vérifier","OK"))</f>
        <v/>
      </c>
    </row>
    <row r="78">
      <c r="A78" s="2" t="n"/>
      <c r="B78" s="3" t="n"/>
      <c r="C78" s="4" t="n"/>
      <c r="D78" s="4" t="n"/>
      <c r="E78" s="5">
        <f>IF(D78="","",IFERROR(VLOOKUP(D78,'Produits'!$A$2:$I$101,2,FALSE),"Référence inconnue"))</f>
        <v/>
      </c>
      <c r="F78" s="5">
        <f>IF(D78="","",IFERROR(VLOOKUP(D78,'Produits'!$A$2:$I$101,3,FALSE),""))</f>
        <v/>
      </c>
      <c r="G78" s="6" t="n"/>
      <c r="H78" s="7">
        <f>IF(D78="","",IFERROR(VLOOKUP(D78,'Produits'!$A$2:$I$101,7,FALSE),0))</f>
        <v/>
      </c>
      <c r="I78" s="7">
        <f>IF(OR(G78="",H78=""),"",G78*H78)</f>
        <v/>
      </c>
      <c r="J78" s="8" t="n"/>
      <c r="K78" s="7">
        <f>IF(OR(I78="",J78=""),"",I78*(1+J78))</f>
        <v/>
      </c>
      <c r="L78" s="2" t="n"/>
      <c r="M78" s="2" t="n"/>
      <c r="N78" s="4" t="n"/>
      <c r="O78" s="9">
        <f>IF(AND(D78="",G78=""),"",IF(OR(D78="",G78&lt;=0),"À vérifier","OK"))</f>
        <v/>
      </c>
    </row>
    <row r="79">
      <c r="A79" s="2" t="n"/>
      <c r="B79" s="3" t="n"/>
      <c r="C79" s="4" t="n"/>
      <c r="D79" s="4" t="n"/>
      <c r="E79" s="10">
        <f>IF(D79="","",IFERROR(VLOOKUP(D79,'Produits'!$A$2:$I$101,2,FALSE),"Référence inconnue"))</f>
        <v/>
      </c>
      <c r="F79" s="10">
        <f>IF(D79="","",IFERROR(VLOOKUP(D79,'Produits'!$A$2:$I$101,3,FALSE),""))</f>
        <v/>
      </c>
      <c r="G79" s="6" t="n"/>
      <c r="H79" s="11">
        <f>IF(D79="","",IFERROR(VLOOKUP(D79,'Produits'!$A$2:$I$101,7,FALSE),0))</f>
        <v/>
      </c>
      <c r="I79" s="11">
        <f>IF(OR(G79="",H79=""),"",G79*H79)</f>
        <v/>
      </c>
      <c r="J79" s="8" t="n"/>
      <c r="K79" s="11">
        <f>IF(OR(I79="",J79=""),"",I79*(1+J79))</f>
        <v/>
      </c>
      <c r="L79" s="2" t="n"/>
      <c r="M79" s="2" t="n"/>
      <c r="N79" s="4" t="n"/>
      <c r="O79" s="12">
        <f>IF(AND(D79="",G79=""),"",IF(OR(D79="",G79&lt;=0),"À vérifier","OK"))</f>
        <v/>
      </c>
    </row>
    <row r="80">
      <c r="A80" s="2" t="n"/>
      <c r="B80" s="3" t="n"/>
      <c r="C80" s="4" t="n"/>
      <c r="D80" s="4" t="n"/>
      <c r="E80" s="5">
        <f>IF(D80="","",IFERROR(VLOOKUP(D80,'Produits'!$A$2:$I$101,2,FALSE),"Référence inconnue"))</f>
        <v/>
      </c>
      <c r="F80" s="5">
        <f>IF(D80="","",IFERROR(VLOOKUP(D80,'Produits'!$A$2:$I$101,3,FALSE),""))</f>
        <v/>
      </c>
      <c r="G80" s="6" t="n"/>
      <c r="H80" s="7">
        <f>IF(D80="","",IFERROR(VLOOKUP(D80,'Produits'!$A$2:$I$101,7,FALSE),0))</f>
        <v/>
      </c>
      <c r="I80" s="7">
        <f>IF(OR(G80="",H80=""),"",G80*H80)</f>
        <v/>
      </c>
      <c r="J80" s="8" t="n"/>
      <c r="K80" s="7">
        <f>IF(OR(I80="",J80=""),"",I80*(1+J80))</f>
        <v/>
      </c>
      <c r="L80" s="2" t="n"/>
      <c r="M80" s="2" t="n"/>
      <c r="N80" s="4" t="n"/>
      <c r="O80" s="9">
        <f>IF(AND(D80="",G80=""),"",IF(OR(D80="",G80&lt;=0),"À vérifier","OK"))</f>
        <v/>
      </c>
    </row>
    <row r="81">
      <c r="A81" s="2" t="n"/>
      <c r="B81" s="3" t="n"/>
      <c r="C81" s="4" t="n"/>
      <c r="D81" s="4" t="n"/>
      <c r="E81" s="10">
        <f>IF(D81="","",IFERROR(VLOOKUP(D81,'Produits'!$A$2:$I$101,2,FALSE),"Référence inconnue"))</f>
        <v/>
      </c>
      <c r="F81" s="10">
        <f>IF(D81="","",IFERROR(VLOOKUP(D81,'Produits'!$A$2:$I$101,3,FALSE),""))</f>
        <v/>
      </c>
      <c r="G81" s="6" t="n"/>
      <c r="H81" s="11">
        <f>IF(D81="","",IFERROR(VLOOKUP(D81,'Produits'!$A$2:$I$101,7,FALSE),0))</f>
        <v/>
      </c>
      <c r="I81" s="11">
        <f>IF(OR(G81="",H81=""),"",G81*H81)</f>
        <v/>
      </c>
      <c r="J81" s="8" t="n"/>
      <c r="K81" s="11">
        <f>IF(OR(I81="",J81=""),"",I81*(1+J81))</f>
        <v/>
      </c>
      <c r="L81" s="2" t="n"/>
      <c r="M81" s="2" t="n"/>
      <c r="N81" s="4" t="n"/>
      <c r="O81" s="12">
        <f>IF(AND(D81="",G81=""),"",IF(OR(D81="",G81&lt;=0),"À vérifier","OK"))</f>
        <v/>
      </c>
    </row>
    <row r="82">
      <c r="A82" s="2" t="n"/>
      <c r="B82" s="3" t="n"/>
      <c r="C82" s="4" t="n"/>
      <c r="D82" s="4" t="n"/>
      <c r="E82" s="5">
        <f>IF(D82="","",IFERROR(VLOOKUP(D82,'Produits'!$A$2:$I$101,2,FALSE),"Référence inconnue"))</f>
        <v/>
      </c>
      <c r="F82" s="5">
        <f>IF(D82="","",IFERROR(VLOOKUP(D82,'Produits'!$A$2:$I$101,3,FALSE),""))</f>
        <v/>
      </c>
      <c r="G82" s="6" t="n"/>
      <c r="H82" s="7">
        <f>IF(D82="","",IFERROR(VLOOKUP(D82,'Produits'!$A$2:$I$101,7,FALSE),0))</f>
        <v/>
      </c>
      <c r="I82" s="7">
        <f>IF(OR(G82="",H82=""),"",G82*H82)</f>
        <v/>
      </c>
      <c r="J82" s="8" t="n"/>
      <c r="K82" s="7">
        <f>IF(OR(I82="",J82=""),"",I82*(1+J82))</f>
        <v/>
      </c>
      <c r="L82" s="2" t="n"/>
      <c r="M82" s="2" t="n"/>
      <c r="N82" s="4" t="n"/>
      <c r="O82" s="9">
        <f>IF(AND(D82="",G82=""),"",IF(OR(D82="",G82&lt;=0),"À vérifier","OK"))</f>
        <v/>
      </c>
    </row>
    <row r="83">
      <c r="A83" s="2" t="n"/>
      <c r="B83" s="3" t="n"/>
      <c r="C83" s="4" t="n"/>
      <c r="D83" s="4" t="n"/>
      <c r="E83" s="10">
        <f>IF(D83="","",IFERROR(VLOOKUP(D83,'Produits'!$A$2:$I$101,2,FALSE),"Référence inconnue"))</f>
        <v/>
      </c>
      <c r="F83" s="10">
        <f>IF(D83="","",IFERROR(VLOOKUP(D83,'Produits'!$A$2:$I$101,3,FALSE),""))</f>
        <v/>
      </c>
      <c r="G83" s="6" t="n"/>
      <c r="H83" s="11">
        <f>IF(D83="","",IFERROR(VLOOKUP(D83,'Produits'!$A$2:$I$101,7,FALSE),0))</f>
        <v/>
      </c>
      <c r="I83" s="11">
        <f>IF(OR(G83="",H83=""),"",G83*H83)</f>
        <v/>
      </c>
      <c r="J83" s="8" t="n"/>
      <c r="K83" s="11">
        <f>IF(OR(I83="",J83=""),"",I83*(1+J83))</f>
        <v/>
      </c>
      <c r="L83" s="2" t="n"/>
      <c r="M83" s="2" t="n"/>
      <c r="N83" s="4" t="n"/>
      <c r="O83" s="12">
        <f>IF(AND(D83="",G83=""),"",IF(OR(D83="",G83&lt;=0),"À vérifier","OK"))</f>
        <v/>
      </c>
    </row>
    <row r="84">
      <c r="A84" s="2" t="n"/>
      <c r="B84" s="3" t="n"/>
      <c r="C84" s="4" t="n"/>
      <c r="D84" s="4" t="n"/>
      <c r="E84" s="5">
        <f>IF(D84="","",IFERROR(VLOOKUP(D84,'Produits'!$A$2:$I$101,2,FALSE),"Référence inconnue"))</f>
        <v/>
      </c>
      <c r="F84" s="5">
        <f>IF(D84="","",IFERROR(VLOOKUP(D84,'Produits'!$A$2:$I$101,3,FALSE),""))</f>
        <v/>
      </c>
      <c r="G84" s="6" t="n"/>
      <c r="H84" s="7">
        <f>IF(D84="","",IFERROR(VLOOKUP(D84,'Produits'!$A$2:$I$101,7,FALSE),0))</f>
        <v/>
      </c>
      <c r="I84" s="7">
        <f>IF(OR(G84="",H84=""),"",G84*H84)</f>
        <v/>
      </c>
      <c r="J84" s="8" t="n"/>
      <c r="K84" s="7">
        <f>IF(OR(I84="",J84=""),"",I84*(1+J84))</f>
        <v/>
      </c>
      <c r="L84" s="2" t="n"/>
      <c r="M84" s="2" t="n"/>
      <c r="N84" s="4" t="n"/>
      <c r="O84" s="9">
        <f>IF(AND(D84="",G84=""),"",IF(OR(D84="",G84&lt;=0),"À vérifier","OK"))</f>
        <v/>
      </c>
    </row>
    <row r="85">
      <c r="A85" s="2" t="n"/>
      <c r="B85" s="3" t="n"/>
      <c r="C85" s="4" t="n"/>
      <c r="D85" s="4" t="n"/>
      <c r="E85" s="10">
        <f>IF(D85="","",IFERROR(VLOOKUP(D85,'Produits'!$A$2:$I$101,2,FALSE),"Référence inconnue"))</f>
        <v/>
      </c>
      <c r="F85" s="10">
        <f>IF(D85="","",IFERROR(VLOOKUP(D85,'Produits'!$A$2:$I$101,3,FALSE),""))</f>
        <v/>
      </c>
      <c r="G85" s="6" t="n"/>
      <c r="H85" s="11">
        <f>IF(D85="","",IFERROR(VLOOKUP(D85,'Produits'!$A$2:$I$101,7,FALSE),0))</f>
        <v/>
      </c>
      <c r="I85" s="11">
        <f>IF(OR(G85="",H85=""),"",G85*H85)</f>
        <v/>
      </c>
      <c r="J85" s="8" t="n"/>
      <c r="K85" s="11">
        <f>IF(OR(I85="",J85=""),"",I85*(1+J85))</f>
        <v/>
      </c>
      <c r="L85" s="2" t="n"/>
      <c r="M85" s="2" t="n"/>
      <c r="N85" s="4" t="n"/>
      <c r="O85" s="12">
        <f>IF(AND(D85="",G85=""),"",IF(OR(D85="",G85&lt;=0),"À vérifier","OK"))</f>
        <v/>
      </c>
    </row>
    <row r="86">
      <c r="A86" s="2" t="n"/>
      <c r="B86" s="3" t="n"/>
      <c r="C86" s="4" t="n"/>
      <c r="D86" s="4" t="n"/>
      <c r="E86" s="5">
        <f>IF(D86="","",IFERROR(VLOOKUP(D86,'Produits'!$A$2:$I$101,2,FALSE),"Référence inconnue"))</f>
        <v/>
      </c>
      <c r="F86" s="5">
        <f>IF(D86="","",IFERROR(VLOOKUP(D86,'Produits'!$A$2:$I$101,3,FALSE),""))</f>
        <v/>
      </c>
      <c r="G86" s="6" t="n"/>
      <c r="H86" s="7">
        <f>IF(D86="","",IFERROR(VLOOKUP(D86,'Produits'!$A$2:$I$101,7,FALSE),0))</f>
        <v/>
      </c>
      <c r="I86" s="7">
        <f>IF(OR(G86="",H86=""),"",G86*H86)</f>
        <v/>
      </c>
      <c r="J86" s="8" t="n"/>
      <c r="K86" s="7">
        <f>IF(OR(I86="",J86=""),"",I86*(1+J86))</f>
        <v/>
      </c>
      <c r="L86" s="2" t="n"/>
      <c r="M86" s="2" t="n"/>
      <c r="N86" s="4" t="n"/>
      <c r="O86" s="9">
        <f>IF(AND(D86="",G86=""),"",IF(OR(D86="",G86&lt;=0),"À vérifier","OK"))</f>
        <v/>
      </c>
    </row>
    <row r="87">
      <c r="A87" s="2" t="n"/>
      <c r="B87" s="3" t="n"/>
      <c r="C87" s="4" t="n"/>
      <c r="D87" s="4" t="n"/>
      <c r="E87" s="10">
        <f>IF(D87="","",IFERROR(VLOOKUP(D87,'Produits'!$A$2:$I$101,2,FALSE),"Référence inconnue"))</f>
        <v/>
      </c>
      <c r="F87" s="10">
        <f>IF(D87="","",IFERROR(VLOOKUP(D87,'Produits'!$A$2:$I$101,3,FALSE),""))</f>
        <v/>
      </c>
      <c r="G87" s="6" t="n"/>
      <c r="H87" s="11">
        <f>IF(D87="","",IFERROR(VLOOKUP(D87,'Produits'!$A$2:$I$101,7,FALSE),0))</f>
        <v/>
      </c>
      <c r="I87" s="11">
        <f>IF(OR(G87="",H87=""),"",G87*H87)</f>
        <v/>
      </c>
      <c r="J87" s="8" t="n"/>
      <c r="K87" s="11">
        <f>IF(OR(I87="",J87=""),"",I87*(1+J87))</f>
        <v/>
      </c>
      <c r="L87" s="2" t="n"/>
      <c r="M87" s="2" t="n"/>
      <c r="N87" s="4" t="n"/>
      <c r="O87" s="12">
        <f>IF(AND(D87="",G87=""),"",IF(OR(D87="",G87&lt;=0),"À vérifier","OK"))</f>
        <v/>
      </c>
    </row>
    <row r="88">
      <c r="A88" s="2" t="n"/>
      <c r="B88" s="3" t="n"/>
      <c r="C88" s="4" t="n"/>
      <c r="D88" s="4" t="n"/>
      <c r="E88" s="5">
        <f>IF(D88="","",IFERROR(VLOOKUP(D88,'Produits'!$A$2:$I$101,2,FALSE),"Référence inconnue"))</f>
        <v/>
      </c>
      <c r="F88" s="5">
        <f>IF(D88="","",IFERROR(VLOOKUP(D88,'Produits'!$A$2:$I$101,3,FALSE),""))</f>
        <v/>
      </c>
      <c r="G88" s="6" t="n"/>
      <c r="H88" s="7">
        <f>IF(D88="","",IFERROR(VLOOKUP(D88,'Produits'!$A$2:$I$101,7,FALSE),0))</f>
        <v/>
      </c>
      <c r="I88" s="7">
        <f>IF(OR(G88="",H88=""),"",G88*H88)</f>
        <v/>
      </c>
      <c r="J88" s="8" t="n"/>
      <c r="K88" s="7">
        <f>IF(OR(I88="",J88=""),"",I88*(1+J88))</f>
        <v/>
      </c>
      <c r="L88" s="2" t="n"/>
      <c r="M88" s="2" t="n"/>
      <c r="N88" s="4" t="n"/>
      <c r="O88" s="9">
        <f>IF(AND(D88="",G88=""),"",IF(OR(D88="",G88&lt;=0),"À vérifier","OK"))</f>
        <v/>
      </c>
    </row>
    <row r="89">
      <c r="A89" s="2" t="n"/>
      <c r="B89" s="3" t="n"/>
      <c r="C89" s="4" t="n"/>
      <c r="D89" s="4" t="n"/>
      <c r="E89" s="10">
        <f>IF(D89="","",IFERROR(VLOOKUP(D89,'Produits'!$A$2:$I$101,2,FALSE),"Référence inconnue"))</f>
        <v/>
      </c>
      <c r="F89" s="10">
        <f>IF(D89="","",IFERROR(VLOOKUP(D89,'Produits'!$A$2:$I$101,3,FALSE),""))</f>
        <v/>
      </c>
      <c r="G89" s="6" t="n"/>
      <c r="H89" s="11">
        <f>IF(D89="","",IFERROR(VLOOKUP(D89,'Produits'!$A$2:$I$101,7,FALSE),0))</f>
        <v/>
      </c>
      <c r="I89" s="11">
        <f>IF(OR(G89="",H89=""),"",G89*H89)</f>
        <v/>
      </c>
      <c r="J89" s="8" t="n"/>
      <c r="K89" s="11">
        <f>IF(OR(I89="",J89=""),"",I89*(1+J89))</f>
        <v/>
      </c>
      <c r="L89" s="2" t="n"/>
      <c r="M89" s="2" t="n"/>
      <c r="N89" s="4" t="n"/>
      <c r="O89" s="12">
        <f>IF(AND(D89="",G89=""),"",IF(OR(D89="",G89&lt;=0),"À vérifier","OK"))</f>
        <v/>
      </c>
    </row>
    <row r="90">
      <c r="A90" s="2" t="n"/>
      <c r="B90" s="3" t="n"/>
      <c r="C90" s="4" t="n"/>
      <c r="D90" s="4" t="n"/>
      <c r="E90" s="5">
        <f>IF(D90="","",IFERROR(VLOOKUP(D90,'Produits'!$A$2:$I$101,2,FALSE),"Référence inconnue"))</f>
        <v/>
      </c>
      <c r="F90" s="5">
        <f>IF(D90="","",IFERROR(VLOOKUP(D90,'Produits'!$A$2:$I$101,3,FALSE),""))</f>
        <v/>
      </c>
      <c r="G90" s="6" t="n"/>
      <c r="H90" s="7">
        <f>IF(D90="","",IFERROR(VLOOKUP(D90,'Produits'!$A$2:$I$101,7,FALSE),0))</f>
        <v/>
      </c>
      <c r="I90" s="7">
        <f>IF(OR(G90="",H90=""),"",G90*H90)</f>
        <v/>
      </c>
      <c r="J90" s="8" t="n"/>
      <c r="K90" s="7">
        <f>IF(OR(I90="",J90=""),"",I90*(1+J90))</f>
        <v/>
      </c>
      <c r="L90" s="2" t="n"/>
      <c r="M90" s="2" t="n"/>
      <c r="N90" s="4" t="n"/>
      <c r="O90" s="9">
        <f>IF(AND(D90="",G90=""),"",IF(OR(D90="",G90&lt;=0),"À vérifier","OK"))</f>
        <v/>
      </c>
    </row>
    <row r="91">
      <c r="A91" s="2" t="n"/>
      <c r="B91" s="3" t="n"/>
      <c r="C91" s="4" t="n"/>
      <c r="D91" s="4" t="n"/>
      <c r="E91" s="10">
        <f>IF(D91="","",IFERROR(VLOOKUP(D91,'Produits'!$A$2:$I$101,2,FALSE),"Référence inconnue"))</f>
        <v/>
      </c>
      <c r="F91" s="10">
        <f>IF(D91="","",IFERROR(VLOOKUP(D91,'Produits'!$A$2:$I$101,3,FALSE),""))</f>
        <v/>
      </c>
      <c r="G91" s="6" t="n"/>
      <c r="H91" s="11">
        <f>IF(D91="","",IFERROR(VLOOKUP(D91,'Produits'!$A$2:$I$101,7,FALSE),0))</f>
        <v/>
      </c>
      <c r="I91" s="11">
        <f>IF(OR(G91="",H91=""),"",G91*H91)</f>
        <v/>
      </c>
      <c r="J91" s="8" t="n"/>
      <c r="K91" s="11">
        <f>IF(OR(I91="",J91=""),"",I91*(1+J91))</f>
        <v/>
      </c>
      <c r="L91" s="2" t="n"/>
      <c r="M91" s="2" t="n"/>
      <c r="N91" s="4" t="n"/>
      <c r="O91" s="12">
        <f>IF(AND(D91="",G91=""),"",IF(OR(D91="",G91&lt;=0),"À vérifier","OK"))</f>
        <v/>
      </c>
    </row>
    <row r="92">
      <c r="A92" s="2" t="n"/>
      <c r="B92" s="3" t="n"/>
      <c r="C92" s="4" t="n"/>
      <c r="D92" s="4" t="n"/>
      <c r="E92" s="5">
        <f>IF(D92="","",IFERROR(VLOOKUP(D92,'Produits'!$A$2:$I$101,2,FALSE),"Référence inconnue"))</f>
        <v/>
      </c>
      <c r="F92" s="5">
        <f>IF(D92="","",IFERROR(VLOOKUP(D92,'Produits'!$A$2:$I$101,3,FALSE),""))</f>
        <v/>
      </c>
      <c r="G92" s="6" t="n"/>
      <c r="H92" s="7">
        <f>IF(D92="","",IFERROR(VLOOKUP(D92,'Produits'!$A$2:$I$101,7,FALSE),0))</f>
        <v/>
      </c>
      <c r="I92" s="7">
        <f>IF(OR(G92="",H92=""),"",G92*H92)</f>
        <v/>
      </c>
      <c r="J92" s="8" t="n"/>
      <c r="K92" s="7">
        <f>IF(OR(I92="",J92=""),"",I92*(1+J92))</f>
        <v/>
      </c>
      <c r="L92" s="2" t="n"/>
      <c r="M92" s="2" t="n"/>
      <c r="N92" s="4" t="n"/>
      <c r="O92" s="9">
        <f>IF(AND(D92="",G92=""),"",IF(OR(D92="",G92&lt;=0),"À vérifier","OK"))</f>
        <v/>
      </c>
    </row>
    <row r="93">
      <c r="A93" s="2" t="n"/>
      <c r="B93" s="3" t="n"/>
      <c r="C93" s="4" t="n"/>
      <c r="D93" s="4" t="n"/>
      <c r="E93" s="10">
        <f>IF(D93="","",IFERROR(VLOOKUP(D93,'Produits'!$A$2:$I$101,2,FALSE),"Référence inconnue"))</f>
        <v/>
      </c>
      <c r="F93" s="10">
        <f>IF(D93="","",IFERROR(VLOOKUP(D93,'Produits'!$A$2:$I$101,3,FALSE),""))</f>
        <v/>
      </c>
      <c r="G93" s="6" t="n"/>
      <c r="H93" s="11">
        <f>IF(D93="","",IFERROR(VLOOKUP(D93,'Produits'!$A$2:$I$101,7,FALSE),0))</f>
        <v/>
      </c>
      <c r="I93" s="11">
        <f>IF(OR(G93="",H93=""),"",G93*H93)</f>
        <v/>
      </c>
      <c r="J93" s="8" t="n"/>
      <c r="K93" s="11">
        <f>IF(OR(I93="",J93=""),"",I93*(1+J93))</f>
        <v/>
      </c>
      <c r="L93" s="2" t="n"/>
      <c r="M93" s="2" t="n"/>
      <c r="N93" s="4" t="n"/>
      <c r="O93" s="12">
        <f>IF(AND(D93="",G93=""),"",IF(OR(D93="",G93&lt;=0),"À vérifier","OK"))</f>
        <v/>
      </c>
    </row>
    <row r="94">
      <c r="A94" s="2" t="n"/>
      <c r="B94" s="3" t="n"/>
      <c r="C94" s="4" t="n"/>
      <c r="D94" s="4" t="n"/>
      <c r="E94" s="5">
        <f>IF(D94="","",IFERROR(VLOOKUP(D94,'Produits'!$A$2:$I$101,2,FALSE),"Référence inconnue"))</f>
        <v/>
      </c>
      <c r="F94" s="5">
        <f>IF(D94="","",IFERROR(VLOOKUP(D94,'Produits'!$A$2:$I$101,3,FALSE),""))</f>
        <v/>
      </c>
      <c r="G94" s="6" t="n"/>
      <c r="H94" s="7">
        <f>IF(D94="","",IFERROR(VLOOKUP(D94,'Produits'!$A$2:$I$101,7,FALSE),0))</f>
        <v/>
      </c>
      <c r="I94" s="7">
        <f>IF(OR(G94="",H94=""),"",G94*H94)</f>
        <v/>
      </c>
      <c r="J94" s="8" t="n"/>
      <c r="K94" s="7">
        <f>IF(OR(I94="",J94=""),"",I94*(1+J94))</f>
        <v/>
      </c>
      <c r="L94" s="2" t="n"/>
      <c r="M94" s="2" t="n"/>
      <c r="N94" s="4" t="n"/>
      <c r="O94" s="9">
        <f>IF(AND(D94="",G94=""),"",IF(OR(D94="",G94&lt;=0),"À vérifier","OK"))</f>
        <v/>
      </c>
    </row>
    <row r="95">
      <c r="A95" s="2" t="n"/>
      <c r="B95" s="3" t="n"/>
      <c r="C95" s="4" t="n"/>
      <c r="D95" s="4" t="n"/>
      <c r="E95" s="10">
        <f>IF(D95="","",IFERROR(VLOOKUP(D95,'Produits'!$A$2:$I$101,2,FALSE),"Référence inconnue"))</f>
        <v/>
      </c>
      <c r="F95" s="10">
        <f>IF(D95="","",IFERROR(VLOOKUP(D95,'Produits'!$A$2:$I$101,3,FALSE),""))</f>
        <v/>
      </c>
      <c r="G95" s="6" t="n"/>
      <c r="H95" s="11">
        <f>IF(D95="","",IFERROR(VLOOKUP(D95,'Produits'!$A$2:$I$101,7,FALSE),0))</f>
        <v/>
      </c>
      <c r="I95" s="11">
        <f>IF(OR(G95="",H95=""),"",G95*H95)</f>
        <v/>
      </c>
      <c r="J95" s="8" t="n"/>
      <c r="K95" s="11">
        <f>IF(OR(I95="",J95=""),"",I95*(1+J95))</f>
        <v/>
      </c>
      <c r="L95" s="2" t="n"/>
      <c r="M95" s="2" t="n"/>
      <c r="N95" s="4" t="n"/>
      <c r="O95" s="12">
        <f>IF(AND(D95="",G95=""),"",IF(OR(D95="",G95&lt;=0),"À vérifier","OK"))</f>
        <v/>
      </c>
    </row>
    <row r="96">
      <c r="A96" s="2" t="n"/>
      <c r="B96" s="3" t="n"/>
      <c r="C96" s="4" t="n"/>
      <c r="D96" s="4" t="n"/>
      <c r="E96" s="5">
        <f>IF(D96="","",IFERROR(VLOOKUP(D96,'Produits'!$A$2:$I$101,2,FALSE),"Référence inconnue"))</f>
        <v/>
      </c>
      <c r="F96" s="5">
        <f>IF(D96="","",IFERROR(VLOOKUP(D96,'Produits'!$A$2:$I$101,3,FALSE),""))</f>
        <v/>
      </c>
      <c r="G96" s="6" t="n"/>
      <c r="H96" s="7">
        <f>IF(D96="","",IFERROR(VLOOKUP(D96,'Produits'!$A$2:$I$101,7,FALSE),0))</f>
        <v/>
      </c>
      <c r="I96" s="7">
        <f>IF(OR(G96="",H96=""),"",G96*H96)</f>
        <v/>
      </c>
      <c r="J96" s="8" t="n"/>
      <c r="K96" s="7">
        <f>IF(OR(I96="",J96=""),"",I96*(1+J96))</f>
        <v/>
      </c>
      <c r="L96" s="2" t="n"/>
      <c r="M96" s="2" t="n"/>
      <c r="N96" s="4" t="n"/>
      <c r="O96" s="9">
        <f>IF(AND(D96="",G96=""),"",IF(OR(D96="",G96&lt;=0),"À vérifier","OK"))</f>
        <v/>
      </c>
    </row>
    <row r="97">
      <c r="A97" s="2" t="n"/>
      <c r="B97" s="3" t="n"/>
      <c r="C97" s="4" t="n"/>
      <c r="D97" s="4" t="n"/>
      <c r="E97" s="10">
        <f>IF(D97="","",IFERROR(VLOOKUP(D97,'Produits'!$A$2:$I$101,2,FALSE),"Référence inconnue"))</f>
        <v/>
      </c>
      <c r="F97" s="10">
        <f>IF(D97="","",IFERROR(VLOOKUP(D97,'Produits'!$A$2:$I$101,3,FALSE),""))</f>
        <v/>
      </c>
      <c r="G97" s="6" t="n"/>
      <c r="H97" s="11">
        <f>IF(D97="","",IFERROR(VLOOKUP(D97,'Produits'!$A$2:$I$101,7,FALSE),0))</f>
        <v/>
      </c>
      <c r="I97" s="11">
        <f>IF(OR(G97="",H97=""),"",G97*H97)</f>
        <v/>
      </c>
      <c r="J97" s="8" t="n"/>
      <c r="K97" s="11">
        <f>IF(OR(I97="",J97=""),"",I97*(1+J97))</f>
        <v/>
      </c>
      <c r="L97" s="2" t="n"/>
      <c r="M97" s="2" t="n"/>
      <c r="N97" s="4" t="n"/>
      <c r="O97" s="12">
        <f>IF(AND(D97="",G97=""),"",IF(OR(D97="",G97&lt;=0),"À vérifier","OK"))</f>
        <v/>
      </c>
    </row>
    <row r="98">
      <c r="A98" s="2" t="n"/>
      <c r="B98" s="3" t="n"/>
      <c r="C98" s="4" t="n"/>
      <c r="D98" s="4" t="n"/>
      <c r="E98" s="5">
        <f>IF(D98="","",IFERROR(VLOOKUP(D98,'Produits'!$A$2:$I$101,2,FALSE),"Référence inconnue"))</f>
        <v/>
      </c>
      <c r="F98" s="5">
        <f>IF(D98="","",IFERROR(VLOOKUP(D98,'Produits'!$A$2:$I$101,3,FALSE),""))</f>
        <v/>
      </c>
      <c r="G98" s="6" t="n"/>
      <c r="H98" s="7">
        <f>IF(D98="","",IFERROR(VLOOKUP(D98,'Produits'!$A$2:$I$101,7,FALSE),0))</f>
        <v/>
      </c>
      <c r="I98" s="7">
        <f>IF(OR(G98="",H98=""),"",G98*H98)</f>
        <v/>
      </c>
      <c r="J98" s="8" t="n"/>
      <c r="K98" s="7">
        <f>IF(OR(I98="",J98=""),"",I98*(1+J98))</f>
        <v/>
      </c>
      <c r="L98" s="2" t="n"/>
      <c r="M98" s="2" t="n"/>
      <c r="N98" s="4" t="n"/>
      <c r="O98" s="9">
        <f>IF(AND(D98="",G98=""),"",IF(OR(D98="",G98&lt;=0),"À vérifier","OK"))</f>
        <v/>
      </c>
    </row>
    <row r="99">
      <c r="A99" s="2" t="n"/>
      <c r="B99" s="3" t="n"/>
      <c r="C99" s="4" t="n"/>
      <c r="D99" s="4" t="n"/>
      <c r="E99" s="10">
        <f>IF(D99="","",IFERROR(VLOOKUP(D99,'Produits'!$A$2:$I$101,2,FALSE),"Référence inconnue"))</f>
        <v/>
      </c>
      <c r="F99" s="10">
        <f>IF(D99="","",IFERROR(VLOOKUP(D99,'Produits'!$A$2:$I$101,3,FALSE),""))</f>
        <v/>
      </c>
      <c r="G99" s="6" t="n"/>
      <c r="H99" s="11">
        <f>IF(D99="","",IFERROR(VLOOKUP(D99,'Produits'!$A$2:$I$101,7,FALSE),0))</f>
        <v/>
      </c>
      <c r="I99" s="11">
        <f>IF(OR(G99="",H99=""),"",G99*H99)</f>
        <v/>
      </c>
      <c r="J99" s="8" t="n"/>
      <c r="K99" s="11">
        <f>IF(OR(I99="",J99=""),"",I99*(1+J99))</f>
        <v/>
      </c>
      <c r="L99" s="2" t="n"/>
      <c r="M99" s="2" t="n"/>
      <c r="N99" s="4" t="n"/>
      <c r="O99" s="12">
        <f>IF(AND(D99="",G99=""),"",IF(OR(D99="",G99&lt;=0),"À vérifier","OK"))</f>
        <v/>
      </c>
    </row>
    <row r="100">
      <c r="A100" s="2" t="n"/>
      <c r="B100" s="3" t="n"/>
      <c r="C100" s="4" t="n"/>
      <c r="D100" s="4" t="n"/>
      <c r="E100" s="5">
        <f>IF(D100="","",IFERROR(VLOOKUP(D100,'Produits'!$A$2:$I$101,2,FALSE),"Référence inconnue"))</f>
        <v/>
      </c>
      <c r="F100" s="5">
        <f>IF(D100="","",IFERROR(VLOOKUP(D100,'Produits'!$A$2:$I$101,3,FALSE),""))</f>
        <v/>
      </c>
      <c r="G100" s="6" t="n"/>
      <c r="H100" s="7">
        <f>IF(D100="","",IFERROR(VLOOKUP(D100,'Produits'!$A$2:$I$101,7,FALSE),0))</f>
        <v/>
      </c>
      <c r="I100" s="7">
        <f>IF(OR(G100="",H100=""),"",G100*H100)</f>
        <v/>
      </c>
      <c r="J100" s="8" t="n"/>
      <c r="K100" s="7">
        <f>IF(OR(I100="",J100=""),"",I100*(1+J100))</f>
        <v/>
      </c>
      <c r="L100" s="2" t="n"/>
      <c r="M100" s="2" t="n"/>
      <c r="N100" s="4" t="n"/>
      <c r="O100" s="9">
        <f>IF(AND(D100="",G100=""),"",IF(OR(D100="",G100&lt;=0),"À vérifier","OK"))</f>
        <v/>
      </c>
    </row>
    <row r="101">
      <c r="A101" s="2" t="n"/>
      <c r="B101" s="3" t="n"/>
      <c r="C101" s="4" t="n"/>
      <c r="D101" s="4" t="n"/>
      <c r="E101" s="10">
        <f>IF(D101="","",IFERROR(VLOOKUP(D101,'Produits'!$A$2:$I$101,2,FALSE),"Référence inconnue"))</f>
        <v/>
      </c>
      <c r="F101" s="10">
        <f>IF(D101="","",IFERROR(VLOOKUP(D101,'Produits'!$A$2:$I$101,3,FALSE),""))</f>
        <v/>
      </c>
      <c r="G101" s="6" t="n"/>
      <c r="H101" s="11">
        <f>IF(D101="","",IFERROR(VLOOKUP(D101,'Produits'!$A$2:$I$101,7,FALSE),0))</f>
        <v/>
      </c>
      <c r="I101" s="11">
        <f>IF(OR(G101="",H101=""),"",G101*H101)</f>
        <v/>
      </c>
      <c r="J101" s="8" t="n"/>
      <c r="K101" s="11">
        <f>IF(OR(I101="",J101=""),"",I101*(1+J101))</f>
        <v/>
      </c>
      <c r="L101" s="2" t="n"/>
      <c r="M101" s="2" t="n"/>
      <c r="N101" s="4" t="n"/>
      <c r="O101" s="12">
        <f>IF(AND(D101="",G101=""),"",IF(OR(D101="",G101&lt;=0),"À vérifier","OK"))</f>
        <v/>
      </c>
    </row>
  </sheetData>
  <autoFilter ref="A1:O101"/>
  <conditionalFormatting sqref="O2:O101">
    <cfRule type="expression" priority="1" dxfId="0" stopIfTrue="1">
      <formula>$O2="À vérifier"</formula>
    </cfRule>
    <cfRule type="expression" priority="2" dxfId="1" stopIfTrue="1">
      <formula>$O2="OK"</formula>
    </cfRule>
  </conditionalFormatting>
  <dataValidations count="4">
    <dataValidation sqref="C2:C101" showErrorMessage="1" showInputMessage="1" allowBlank="1" type="list">
      <formula1>"Entrée,Sortie"</formula1>
    </dataValidation>
    <dataValidation sqref="D2:D101" showErrorMessage="1" showInputMessage="1" allowBlank="1" type="list">
      <formula1>'Produits'!$A$2:$A$101</formula1>
    </dataValidation>
    <dataValidation sqref="J2:J101" showErrorMessage="1" showInputMessage="1" allowBlank="1" type="list">
      <formula1>"0%,5.5%,10%,20%"</formula1>
    </dataValidation>
    <dataValidation sqref="N2:N101" showErrorMessage="1" showInputMessage="1" allowBlank="1" type="list">
      <formula1>"Paris,Lyon,Marseille,Toulouse,Bordeaux,Lille,Nantes,Strasbourg,Nice,Rennes"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8" customWidth="1" min="3" max="3"/>
    <col width="22" customWidth="1" min="4" max="4"/>
    <col width="14" customWidth="1" min="5" max="5"/>
    <col width="15" customWidth="1" min="6" max="6"/>
    <col width="20" customWidth="1" min="7" max="7"/>
    <col width="10" customWidth="1" min="8" max="8"/>
    <col width="14" customWidth="1" min="9" max="9"/>
    <col width="25" customWidth="1" min="10" max="10"/>
    <col width="14" customWidth="1" min="11" max="11"/>
    <col width="25" customWidth="1" min="12" max="12"/>
    <col width="18" customWidth="1" min="13" max="13"/>
  </cols>
  <sheetData>
    <row r="1">
      <c r="A1" s="1" t="inlineStr">
        <is>
          <t>Référence</t>
        </is>
      </c>
      <c r="B1" s="1" t="inlineStr">
        <is>
          <t>Désignation</t>
        </is>
      </c>
      <c r="C1" s="1" t="inlineStr">
        <is>
          <t>Catégorie</t>
        </is>
      </c>
      <c r="D1" s="1" t="inlineStr">
        <is>
          <t>Fournisseur</t>
        </is>
      </c>
      <c r="E1" s="1" t="inlineStr">
        <is>
          <t>Stock initial</t>
        </is>
      </c>
      <c r="F1" s="1" t="inlineStr">
        <is>
          <t>Stock minimum</t>
        </is>
      </c>
      <c r="G1" s="1" t="inlineStr">
        <is>
          <t>Prix unitaire HT (€)</t>
        </is>
      </c>
      <c r="H1" s="1" t="inlineStr">
        <is>
          <t>TVA</t>
        </is>
      </c>
      <c r="I1" s="1" t="inlineStr">
        <is>
          <t>Emplacement</t>
        </is>
      </c>
      <c r="J1" s="1" t="inlineStr">
        <is>
          <t>Valeur du stock initial (€)</t>
        </is>
      </c>
      <c r="K1" s="1" t="inlineStr">
        <is>
          <t>Stock actuel</t>
        </is>
      </c>
      <c r="L1" s="1" t="inlineStr">
        <is>
          <t>Valeur du stock actuel (€)</t>
        </is>
      </c>
      <c r="M1" s="1" t="inlineStr">
        <is>
          <t>Alerte stock</t>
        </is>
      </c>
    </row>
    <row r="2">
      <c r="A2" s="2" t="inlineStr">
        <is>
          <t>ART-001</t>
        </is>
      </c>
      <c r="B2" s="2" t="inlineStr">
        <is>
          <t>Cartouche d’encre noire</t>
        </is>
      </c>
      <c r="C2" s="2" t="inlineStr">
        <is>
          <t>Consommables</t>
        </is>
      </c>
      <c r="D2" s="2" t="inlineStr">
        <is>
          <t>Bureau Services</t>
        </is>
      </c>
      <c r="E2" s="6" t="n">
        <v>25</v>
      </c>
      <c r="F2" s="6" t="n">
        <v>10</v>
      </c>
      <c r="G2" s="13" t="n">
        <v>42.5</v>
      </c>
      <c r="H2" s="8" t="n">
        <v>0.2</v>
      </c>
      <c r="I2" s="2" t="inlineStr">
        <is>
          <t>A-01</t>
        </is>
      </c>
      <c r="J2" s="7">
        <f>IF(A2="","",E2*G2)</f>
        <v/>
      </c>
      <c r="K2" s="14">
        <f>IF(A2="","",E2+SUMIFS('Mouvements'!$G$2:$G$101,'Mouvements'!$D$2:$D$101,A2,'Mouvements'!$C$2:$C$101,"Entrée")-SUMIFS('Mouvements'!$G$2:$G$101,'Mouvements'!$D$2:$D$101,A2,'Mouvements'!$C$2:$C$101,"Sortie"))</f>
        <v/>
      </c>
      <c r="L2" s="7">
        <f>IF(A2="","",K2*G2)</f>
        <v/>
      </c>
      <c r="M2" s="9">
        <f>IF(A2="","",IF(K2&lt;=F2,"À commander","OK"))</f>
        <v/>
      </c>
    </row>
    <row r="3">
      <c r="A3" s="2" t="inlineStr">
        <is>
          <t>ART-002</t>
        </is>
      </c>
      <c r="B3" s="2" t="inlineStr">
        <is>
          <t>Ramette papier A4</t>
        </is>
      </c>
      <c r="C3" s="2" t="inlineStr">
        <is>
          <t>Consommables</t>
        </is>
      </c>
      <c r="D3" s="2" t="inlineStr">
        <is>
          <t>Papeterie Rhône</t>
        </is>
      </c>
      <c r="E3" s="6" t="n">
        <v>80</v>
      </c>
      <c r="F3" s="6" t="n">
        <v>30</v>
      </c>
      <c r="G3" s="13" t="n">
        <v>5.9</v>
      </c>
      <c r="H3" s="8" t="n">
        <v>0.2</v>
      </c>
      <c r="I3" s="2" t="inlineStr">
        <is>
          <t>A-02</t>
        </is>
      </c>
      <c r="J3" s="11">
        <f>IF(A3="","",E3*G3)</f>
        <v/>
      </c>
      <c r="K3" s="15">
        <f>IF(A3="","",E3+SUMIFS('Mouvements'!$G$2:$G$101,'Mouvements'!$D$2:$D$101,A3,'Mouvements'!$C$2:$C$101,"Entrée")-SUMIFS('Mouvements'!$G$2:$G$101,'Mouvements'!$D$2:$D$101,A3,'Mouvements'!$C$2:$C$101,"Sortie"))</f>
        <v/>
      </c>
      <c r="L3" s="11">
        <f>IF(A3="","",K3*G3)</f>
        <v/>
      </c>
      <c r="M3" s="12">
        <f>IF(A3="","",IF(K3&lt;=F3,"À commander","OK"))</f>
        <v/>
      </c>
    </row>
    <row r="4">
      <c r="A4" s="2" t="inlineStr">
        <is>
          <t>ART-003</t>
        </is>
      </c>
      <c r="B4" s="2" t="inlineStr">
        <is>
          <t>Clavier sans fil</t>
        </is>
      </c>
      <c r="C4" s="2" t="inlineStr">
        <is>
          <t>Informatique</t>
        </is>
      </c>
      <c r="D4" s="2" t="inlineStr">
        <is>
          <t>TechDistrib</t>
        </is>
      </c>
      <c r="E4" s="6" t="n">
        <v>18</v>
      </c>
      <c r="F4" s="6" t="n">
        <v>5</v>
      </c>
      <c r="G4" s="13" t="n">
        <v>29.9</v>
      </c>
      <c r="H4" s="8" t="n">
        <v>0.2</v>
      </c>
      <c r="I4" s="2" t="inlineStr">
        <is>
          <t>B-01</t>
        </is>
      </c>
      <c r="J4" s="7">
        <f>IF(A4="","",E4*G4)</f>
        <v/>
      </c>
      <c r="K4" s="14">
        <f>IF(A4="","",E4+SUMIFS('Mouvements'!$G$2:$G$101,'Mouvements'!$D$2:$D$101,A4,'Mouvements'!$C$2:$C$101,"Entrée")-SUMIFS('Mouvements'!$G$2:$G$101,'Mouvements'!$D$2:$D$101,A4,'Mouvements'!$C$2:$C$101,"Sortie"))</f>
        <v/>
      </c>
      <c r="L4" s="7">
        <f>IF(A4="","",K4*G4)</f>
        <v/>
      </c>
      <c r="M4" s="9">
        <f>IF(A4="","",IF(K4&lt;=F4,"À commander","OK"))</f>
        <v/>
      </c>
    </row>
    <row r="5">
      <c r="A5" s="2" t="inlineStr">
        <is>
          <t>ART-004</t>
        </is>
      </c>
      <c r="B5" s="2" t="inlineStr">
        <is>
          <t>Souris ergonomique</t>
        </is>
      </c>
      <c r="C5" s="2" t="inlineStr">
        <is>
          <t>Informatique</t>
        </is>
      </c>
      <c r="D5" s="2" t="inlineStr">
        <is>
          <t>TechDistrib</t>
        </is>
      </c>
      <c r="E5" s="6" t="n">
        <v>22</v>
      </c>
      <c r="F5" s="6" t="n">
        <v>6</v>
      </c>
      <c r="G5" s="13" t="n">
        <v>34.5</v>
      </c>
      <c r="H5" s="8" t="n">
        <v>0.2</v>
      </c>
      <c r="I5" s="2" t="inlineStr">
        <is>
          <t>B-02</t>
        </is>
      </c>
      <c r="J5" s="11">
        <f>IF(A5="","",E5*G5)</f>
        <v/>
      </c>
      <c r="K5" s="15">
        <f>IF(A5="","",E5+SUMIFS('Mouvements'!$G$2:$G$101,'Mouvements'!$D$2:$D$101,A5,'Mouvements'!$C$2:$C$101,"Entrée")-SUMIFS('Mouvements'!$G$2:$G$101,'Mouvements'!$D$2:$D$101,A5,'Mouvements'!$C$2:$C$101,"Sortie"))</f>
        <v/>
      </c>
      <c r="L5" s="11">
        <f>IF(A5="","",K5*G5)</f>
        <v/>
      </c>
      <c r="M5" s="12">
        <f>IF(A5="","",IF(K5&lt;=F5,"À commander","OK"))</f>
        <v/>
      </c>
    </row>
    <row r="6">
      <c r="A6" s="2" t="inlineStr">
        <is>
          <t>ART-005</t>
        </is>
      </c>
      <c r="B6" s="2" t="inlineStr">
        <is>
          <t>Écran 24 pouces</t>
        </is>
      </c>
      <c r="C6" s="2" t="inlineStr">
        <is>
          <t>Informatique</t>
        </is>
      </c>
      <c r="D6" s="2" t="inlineStr">
        <is>
          <t>Écrans France</t>
        </is>
      </c>
      <c r="E6" s="6" t="n">
        <v>12</v>
      </c>
      <c r="F6" s="6" t="n">
        <v>3</v>
      </c>
      <c r="G6" s="13" t="n">
        <v>159</v>
      </c>
      <c r="H6" s="8" t="n">
        <v>0.2</v>
      </c>
      <c r="I6" s="2" t="inlineStr">
        <is>
          <t>B-03</t>
        </is>
      </c>
      <c r="J6" s="7">
        <f>IF(A6="","",E6*G6)</f>
        <v/>
      </c>
      <c r="K6" s="14">
        <f>IF(A6="","",E6+SUMIFS('Mouvements'!$G$2:$G$101,'Mouvements'!$D$2:$D$101,A6,'Mouvements'!$C$2:$C$101,"Entrée")-SUMIFS('Mouvements'!$G$2:$G$101,'Mouvements'!$D$2:$D$101,A6,'Mouvements'!$C$2:$C$101,"Sortie"))</f>
        <v/>
      </c>
      <c r="L6" s="7">
        <f>IF(A6="","",K6*G6)</f>
        <v/>
      </c>
      <c r="M6" s="9">
        <f>IF(A6="","",IF(K6&lt;=F6,"À commander","OK"))</f>
        <v/>
      </c>
    </row>
    <row r="7">
      <c r="A7" s="2" t="inlineStr">
        <is>
          <t>ART-006</t>
        </is>
      </c>
      <c r="B7" s="2" t="inlineStr">
        <is>
          <t>Boîte d’archives</t>
        </is>
      </c>
      <c r="C7" s="2" t="inlineStr">
        <is>
          <t>Classement</t>
        </is>
      </c>
      <c r="D7" s="2" t="inlineStr">
        <is>
          <t>Archivage Pro</t>
        </is>
      </c>
      <c r="E7" s="6" t="n">
        <v>45</v>
      </c>
      <c r="F7" s="6" t="n">
        <v>15</v>
      </c>
      <c r="G7" s="13" t="n">
        <v>3.8</v>
      </c>
      <c r="H7" s="8" t="n">
        <v>0.2</v>
      </c>
      <c r="I7" s="2" t="inlineStr">
        <is>
          <t>C-01</t>
        </is>
      </c>
      <c r="J7" s="11">
        <f>IF(A7="","",E7*G7)</f>
        <v/>
      </c>
      <c r="K7" s="15">
        <f>IF(A7="","",E7+SUMIFS('Mouvements'!$G$2:$G$101,'Mouvements'!$D$2:$D$101,A7,'Mouvements'!$C$2:$C$101,"Entrée")-SUMIFS('Mouvements'!$G$2:$G$101,'Mouvements'!$D$2:$D$101,A7,'Mouvements'!$C$2:$C$101,"Sortie"))</f>
        <v/>
      </c>
      <c r="L7" s="11">
        <f>IF(A7="","",K7*G7)</f>
        <v/>
      </c>
      <c r="M7" s="12">
        <f>IF(A7="","",IF(K7&lt;=F7,"À commander","OK"))</f>
        <v/>
      </c>
    </row>
    <row r="8">
      <c r="A8" s="2" t="inlineStr">
        <is>
          <t>ART-007</t>
        </is>
      </c>
      <c r="B8" s="2" t="inlineStr">
        <is>
          <t>Étiquette adhésive</t>
        </is>
      </c>
      <c r="C8" s="2" t="inlineStr">
        <is>
          <t>Expédition</t>
        </is>
      </c>
      <c r="D8" s="2" t="inlineStr">
        <is>
          <t>Logistique Ouest</t>
        </is>
      </c>
      <c r="E8" s="6" t="n">
        <v>150</v>
      </c>
      <c r="F8" s="6" t="n">
        <v>50</v>
      </c>
      <c r="G8" s="13" t="n">
        <v>0.18</v>
      </c>
      <c r="H8" s="8" t="n">
        <v>0.2</v>
      </c>
      <c r="I8" s="2" t="inlineStr">
        <is>
          <t>C-02</t>
        </is>
      </c>
      <c r="J8" s="7">
        <f>IF(A8="","",E8*G8)</f>
        <v/>
      </c>
      <c r="K8" s="14">
        <f>IF(A8="","",E8+SUMIFS('Mouvements'!$G$2:$G$101,'Mouvements'!$D$2:$D$101,A8,'Mouvements'!$C$2:$C$101,"Entrée")-SUMIFS('Mouvements'!$G$2:$G$101,'Mouvements'!$D$2:$D$101,A8,'Mouvements'!$C$2:$C$101,"Sortie"))</f>
        <v/>
      </c>
      <c r="L8" s="7">
        <f>IF(A8="","",K8*G8)</f>
        <v/>
      </c>
      <c r="M8" s="9">
        <f>IF(A8="","",IF(K8&lt;=F8,"À commander","OK"))</f>
        <v/>
      </c>
    </row>
    <row r="9">
      <c r="A9" s="2" t="inlineStr">
        <is>
          <t>ART-008</t>
        </is>
      </c>
      <c r="B9" s="2" t="inlineStr">
        <is>
          <t>Ruban adhésif colis</t>
        </is>
      </c>
      <c r="C9" s="2" t="inlineStr">
        <is>
          <t>Expédition</t>
        </is>
      </c>
      <c r="D9" s="2" t="inlineStr">
        <is>
          <t>Logistique Ouest</t>
        </is>
      </c>
      <c r="E9" s="6" t="n">
        <v>60</v>
      </c>
      <c r="F9" s="6" t="n">
        <v>20</v>
      </c>
      <c r="G9" s="13" t="n">
        <v>2.4</v>
      </c>
      <c r="H9" s="8" t="n">
        <v>0.2</v>
      </c>
      <c r="I9" s="2" t="inlineStr">
        <is>
          <t>C-03</t>
        </is>
      </c>
      <c r="J9" s="11">
        <f>IF(A9="","",E9*G9)</f>
        <v/>
      </c>
      <c r="K9" s="15">
        <f>IF(A9="","",E9+SUMIFS('Mouvements'!$G$2:$G$101,'Mouvements'!$D$2:$D$101,A9,'Mouvements'!$C$2:$C$101,"Entrée")-SUMIFS('Mouvements'!$G$2:$G$101,'Mouvements'!$D$2:$D$101,A9,'Mouvements'!$C$2:$C$101,"Sortie"))</f>
        <v/>
      </c>
      <c r="L9" s="11">
        <f>IF(A9="","",K9*G9)</f>
        <v/>
      </c>
      <c r="M9" s="12">
        <f>IF(A9="","",IF(K9&lt;=F9,"À commander","OK"))</f>
        <v/>
      </c>
    </row>
    <row r="10">
      <c r="A10" s="2" t="n"/>
      <c r="B10" s="2" t="n"/>
      <c r="C10" s="2" t="n"/>
      <c r="D10" s="2" t="n"/>
      <c r="E10" s="6" t="n"/>
      <c r="F10" s="6" t="n"/>
      <c r="G10" s="13" t="n"/>
      <c r="H10" s="8" t="n"/>
      <c r="I10" s="2" t="n"/>
      <c r="J10" s="7">
        <f>IF(A10="","",E10*G10)</f>
        <v/>
      </c>
      <c r="K10" s="14">
        <f>IF(A10="","",E10+SUMIFS('Mouvements'!$G$2:$G$101,'Mouvements'!$D$2:$D$101,A10,'Mouvements'!$C$2:$C$101,"Entrée")-SUMIFS('Mouvements'!$G$2:$G$101,'Mouvements'!$D$2:$D$101,A10,'Mouvements'!$C$2:$C$101,"Sortie"))</f>
        <v/>
      </c>
      <c r="L10" s="7">
        <f>IF(A10="","",K10*G10)</f>
        <v/>
      </c>
      <c r="M10" s="9">
        <f>IF(A10="","",IF(K10&lt;=F10,"À commander","OK"))</f>
        <v/>
      </c>
    </row>
    <row r="11">
      <c r="A11" s="2" t="n"/>
      <c r="B11" s="2" t="n"/>
      <c r="C11" s="2" t="n"/>
      <c r="D11" s="2" t="n"/>
      <c r="E11" s="6" t="n"/>
      <c r="F11" s="6" t="n"/>
      <c r="G11" s="13" t="n"/>
      <c r="H11" s="8" t="n"/>
      <c r="I11" s="2" t="n"/>
      <c r="J11" s="11">
        <f>IF(A11="","",E11*G11)</f>
        <v/>
      </c>
      <c r="K11" s="15">
        <f>IF(A11="","",E11+SUMIFS('Mouvements'!$G$2:$G$101,'Mouvements'!$D$2:$D$101,A11,'Mouvements'!$C$2:$C$101,"Entrée")-SUMIFS('Mouvements'!$G$2:$G$101,'Mouvements'!$D$2:$D$101,A11,'Mouvements'!$C$2:$C$101,"Sortie"))</f>
        <v/>
      </c>
      <c r="L11" s="11">
        <f>IF(A11="","",K11*G11)</f>
        <v/>
      </c>
      <c r="M11" s="12">
        <f>IF(A11="","",IF(K11&lt;=F11,"À commander","OK"))</f>
        <v/>
      </c>
    </row>
    <row r="12">
      <c r="A12" s="2" t="n"/>
      <c r="B12" s="2" t="n"/>
      <c r="C12" s="2" t="n"/>
      <c r="D12" s="2" t="n"/>
      <c r="E12" s="6" t="n"/>
      <c r="F12" s="6" t="n"/>
      <c r="G12" s="13" t="n"/>
      <c r="H12" s="8" t="n"/>
      <c r="I12" s="2" t="n"/>
      <c r="J12" s="7">
        <f>IF(A12="","",E12*G12)</f>
        <v/>
      </c>
      <c r="K12" s="14">
        <f>IF(A12="","",E12+SUMIFS('Mouvements'!$G$2:$G$101,'Mouvements'!$D$2:$D$101,A12,'Mouvements'!$C$2:$C$101,"Entrée")-SUMIFS('Mouvements'!$G$2:$G$101,'Mouvements'!$D$2:$D$101,A12,'Mouvements'!$C$2:$C$101,"Sortie"))</f>
        <v/>
      </c>
      <c r="L12" s="7">
        <f>IF(A12="","",K12*G12)</f>
        <v/>
      </c>
      <c r="M12" s="9">
        <f>IF(A12="","",IF(K12&lt;=F12,"À commander","OK"))</f>
        <v/>
      </c>
    </row>
    <row r="13">
      <c r="A13" s="2" t="n"/>
      <c r="B13" s="2" t="n"/>
      <c r="C13" s="2" t="n"/>
      <c r="D13" s="2" t="n"/>
      <c r="E13" s="6" t="n"/>
      <c r="F13" s="6" t="n"/>
      <c r="G13" s="13" t="n"/>
      <c r="H13" s="8" t="n"/>
      <c r="I13" s="2" t="n"/>
      <c r="J13" s="11">
        <f>IF(A13="","",E13*G13)</f>
        <v/>
      </c>
      <c r="K13" s="15">
        <f>IF(A13="","",E13+SUMIFS('Mouvements'!$G$2:$G$101,'Mouvements'!$D$2:$D$101,A13,'Mouvements'!$C$2:$C$101,"Entrée")-SUMIFS('Mouvements'!$G$2:$G$101,'Mouvements'!$D$2:$D$101,A13,'Mouvements'!$C$2:$C$101,"Sortie"))</f>
        <v/>
      </c>
      <c r="L13" s="11">
        <f>IF(A13="","",K13*G13)</f>
        <v/>
      </c>
      <c r="M13" s="12">
        <f>IF(A13="","",IF(K13&lt;=F13,"À commander","OK"))</f>
        <v/>
      </c>
    </row>
    <row r="14">
      <c r="A14" s="2" t="n"/>
      <c r="B14" s="2" t="n"/>
      <c r="C14" s="2" t="n"/>
      <c r="D14" s="2" t="n"/>
      <c r="E14" s="6" t="n"/>
      <c r="F14" s="6" t="n"/>
      <c r="G14" s="13" t="n"/>
      <c r="H14" s="8" t="n"/>
      <c r="I14" s="2" t="n"/>
      <c r="J14" s="7">
        <f>IF(A14="","",E14*G14)</f>
        <v/>
      </c>
      <c r="K14" s="14">
        <f>IF(A14="","",E14+SUMIFS('Mouvements'!$G$2:$G$101,'Mouvements'!$D$2:$D$101,A14,'Mouvements'!$C$2:$C$101,"Entrée")-SUMIFS('Mouvements'!$G$2:$G$101,'Mouvements'!$D$2:$D$101,A14,'Mouvements'!$C$2:$C$101,"Sortie"))</f>
        <v/>
      </c>
      <c r="L14" s="7">
        <f>IF(A14="","",K14*G14)</f>
        <v/>
      </c>
      <c r="M14" s="9">
        <f>IF(A14="","",IF(K14&lt;=F14,"À commander","OK"))</f>
        <v/>
      </c>
    </row>
    <row r="15">
      <c r="A15" s="2" t="n"/>
      <c r="B15" s="2" t="n"/>
      <c r="C15" s="2" t="n"/>
      <c r="D15" s="2" t="n"/>
      <c r="E15" s="6" t="n"/>
      <c r="F15" s="6" t="n"/>
      <c r="G15" s="13" t="n"/>
      <c r="H15" s="8" t="n"/>
      <c r="I15" s="2" t="n"/>
      <c r="J15" s="11">
        <f>IF(A15="","",E15*G15)</f>
        <v/>
      </c>
      <c r="K15" s="15">
        <f>IF(A15="","",E15+SUMIFS('Mouvements'!$G$2:$G$101,'Mouvements'!$D$2:$D$101,A15,'Mouvements'!$C$2:$C$101,"Entrée")-SUMIFS('Mouvements'!$G$2:$G$101,'Mouvements'!$D$2:$D$101,A15,'Mouvements'!$C$2:$C$101,"Sortie"))</f>
        <v/>
      </c>
      <c r="L15" s="11">
        <f>IF(A15="","",K15*G15)</f>
        <v/>
      </c>
      <c r="M15" s="12">
        <f>IF(A15="","",IF(K15&lt;=F15,"À commander","OK"))</f>
        <v/>
      </c>
    </row>
    <row r="16">
      <c r="A16" s="2" t="n"/>
      <c r="B16" s="2" t="n"/>
      <c r="C16" s="2" t="n"/>
      <c r="D16" s="2" t="n"/>
      <c r="E16" s="6" t="n"/>
      <c r="F16" s="6" t="n"/>
      <c r="G16" s="13" t="n"/>
      <c r="H16" s="8" t="n"/>
      <c r="I16" s="2" t="n"/>
      <c r="J16" s="7">
        <f>IF(A16="","",E16*G16)</f>
        <v/>
      </c>
      <c r="K16" s="14">
        <f>IF(A16="","",E16+SUMIFS('Mouvements'!$G$2:$G$101,'Mouvements'!$D$2:$D$101,A16,'Mouvements'!$C$2:$C$101,"Entrée")-SUMIFS('Mouvements'!$G$2:$G$101,'Mouvements'!$D$2:$D$101,A16,'Mouvements'!$C$2:$C$101,"Sortie"))</f>
        <v/>
      </c>
      <c r="L16" s="7">
        <f>IF(A16="","",K16*G16)</f>
        <v/>
      </c>
      <c r="M16" s="9">
        <f>IF(A16="","",IF(K16&lt;=F16,"À commander","OK"))</f>
        <v/>
      </c>
    </row>
    <row r="17">
      <c r="A17" s="2" t="n"/>
      <c r="B17" s="2" t="n"/>
      <c r="C17" s="2" t="n"/>
      <c r="D17" s="2" t="n"/>
      <c r="E17" s="6" t="n"/>
      <c r="F17" s="6" t="n"/>
      <c r="G17" s="13" t="n"/>
      <c r="H17" s="8" t="n"/>
      <c r="I17" s="2" t="n"/>
      <c r="J17" s="11">
        <f>IF(A17="","",E17*G17)</f>
        <v/>
      </c>
      <c r="K17" s="15">
        <f>IF(A17="","",E17+SUMIFS('Mouvements'!$G$2:$G$101,'Mouvements'!$D$2:$D$101,A17,'Mouvements'!$C$2:$C$101,"Entrée")-SUMIFS('Mouvements'!$G$2:$G$101,'Mouvements'!$D$2:$D$101,A17,'Mouvements'!$C$2:$C$101,"Sortie"))</f>
        <v/>
      </c>
      <c r="L17" s="11">
        <f>IF(A17="","",K17*G17)</f>
        <v/>
      </c>
      <c r="M17" s="12">
        <f>IF(A17="","",IF(K17&lt;=F17,"À commander","OK"))</f>
        <v/>
      </c>
    </row>
    <row r="18">
      <c r="A18" s="2" t="n"/>
      <c r="B18" s="2" t="n"/>
      <c r="C18" s="2" t="n"/>
      <c r="D18" s="2" t="n"/>
      <c r="E18" s="6" t="n"/>
      <c r="F18" s="6" t="n"/>
      <c r="G18" s="13" t="n"/>
      <c r="H18" s="8" t="n"/>
      <c r="I18" s="2" t="n"/>
      <c r="J18" s="7">
        <f>IF(A18="","",E18*G18)</f>
        <v/>
      </c>
      <c r="K18" s="14">
        <f>IF(A18="","",E18+SUMIFS('Mouvements'!$G$2:$G$101,'Mouvements'!$D$2:$D$101,A18,'Mouvements'!$C$2:$C$101,"Entrée")-SUMIFS('Mouvements'!$G$2:$G$101,'Mouvements'!$D$2:$D$101,A18,'Mouvements'!$C$2:$C$101,"Sortie"))</f>
        <v/>
      </c>
      <c r="L18" s="7">
        <f>IF(A18="","",K18*G18)</f>
        <v/>
      </c>
      <c r="M18" s="9">
        <f>IF(A18="","",IF(K18&lt;=F18,"À commander","OK"))</f>
        <v/>
      </c>
    </row>
    <row r="19">
      <c r="A19" s="2" t="n"/>
      <c r="B19" s="2" t="n"/>
      <c r="C19" s="2" t="n"/>
      <c r="D19" s="2" t="n"/>
      <c r="E19" s="6" t="n"/>
      <c r="F19" s="6" t="n"/>
      <c r="G19" s="13" t="n"/>
      <c r="H19" s="8" t="n"/>
      <c r="I19" s="2" t="n"/>
      <c r="J19" s="11">
        <f>IF(A19="","",E19*G19)</f>
        <v/>
      </c>
      <c r="K19" s="15">
        <f>IF(A19="","",E19+SUMIFS('Mouvements'!$G$2:$G$101,'Mouvements'!$D$2:$D$101,A19,'Mouvements'!$C$2:$C$101,"Entrée")-SUMIFS('Mouvements'!$G$2:$G$101,'Mouvements'!$D$2:$D$101,A19,'Mouvements'!$C$2:$C$101,"Sortie"))</f>
        <v/>
      </c>
      <c r="L19" s="11">
        <f>IF(A19="","",K19*G19)</f>
        <v/>
      </c>
      <c r="M19" s="12">
        <f>IF(A19="","",IF(K19&lt;=F19,"À commander","OK"))</f>
        <v/>
      </c>
    </row>
    <row r="20">
      <c r="A20" s="2" t="n"/>
      <c r="B20" s="2" t="n"/>
      <c r="C20" s="2" t="n"/>
      <c r="D20" s="2" t="n"/>
      <c r="E20" s="6" t="n"/>
      <c r="F20" s="6" t="n"/>
      <c r="G20" s="13" t="n"/>
      <c r="H20" s="8" t="n"/>
      <c r="I20" s="2" t="n"/>
      <c r="J20" s="7">
        <f>IF(A20="","",E20*G20)</f>
        <v/>
      </c>
      <c r="K20" s="14">
        <f>IF(A20="","",E20+SUMIFS('Mouvements'!$G$2:$G$101,'Mouvements'!$D$2:$D$101,A20,'Mouvements'!$C$2:$C$101,"Entrée")-SUMIFS('Mouvements'!$G$2:$G$101,'Mouvements'!$D$2:$D$101,A20,'Mouvements'!$C$2:$C$101,"Sortie"))</f>
        <v/>
      </c>
      <c r="L20" s="7">
        <f>IF(A20="","",K20*G20)</f>
        <v/>
      </c>
      <c r="M20" s="9">
        <f>IF(A20="","",IF(K20&lt;=F20,"À commander","OK"))</f>
        <v/>
      </c>
    </row>
    <row r="21">
      <c r="A21" s="2" t="n"/>
      <c r="B21" s="2" t="n"/>
      <c r="C21" s="2" t="n"/>
      <c r="D21" s="2" t="n"/>
      <c r="E21" s="6" t="n"/>
      <c r="F21" s="6" t="n"/>
      <c r="G21" s="13" t="n"/>
      <c r="H21" s="8" t="n"/>
      <c r="I21" s="2" t="n"/>
      <c r="J21" s="11">
        <f>IF(A21="","",E21*G21)</f>
        <v/>
      </c>
      <c r="K21" s="15">
        <f>IF(A21="","",E21+SUMIFS('Mouvements'!$G$2:$G$101,'Mouvements'!$D$2:$D$101,A21,'Mouvements'!$C$2:$C$101,"Entrée")-SUMIFS('Mouvements'!$G$2:$G$101,'Mouvements'!$D$2:$D$101,A21,'Mouvements'!$C$2:$C$101,"Sortie"))</f>
        <v/>
      </c>
      <c r="L21" s="11">
        <f>IF(A21="","",K21*G21)</f>
        <v/>
      </c>
      <c r="M21" s="12">
        <f>IF(A21="","",IF(K21&lt;=F21,"À commander","OK"))</f>
        <v/>
      </c>
    </row>
    <row r="22">
      <c r="A22" s="2" t="n"/>
      <c r="B22" s="2" t="n"/>
      <c r="C22" s="2" t="n"/>
      <c r="D22" s="2" t="n"/>
      <c r="E22" s="6" t="n"/>
      <c r="F22" s="6" t="n"/>
      <c r="G22" s="13" t="n"/>
      <c r="H22" s="8" t="n"/>
      <c r="I22" s="2" t="n"/>
      <c r="J22" s="7">
        <f>IF(A22="","",E22*G22)</f>
        <v/>
      </c>
      <c r="K22" s="14">
        <f>IF(A22="","",E22+SUMIFS('Mouvements'!$G$2:$G$101,'Mouvements'!$D$2:$D$101,A22,'Mouvements'!$C$2:$C$101,"Entrée")-SUMIFS('Mouvements'!$G$2:$G$101,'Mouvements'!$D$2:$D$101,A22,'Mouvements'!$C$2:$C$101,"Sortie"))</f>
        <v/>
      </c>
      <c r="L22" s="7">
        <f>IF(A22="","",K22*G22)</f>
        <v/>
      </c>
      <c r="M22" s="9">
        <f>IF(A22="","",IF(K22&lt;=F22,"À commander","OK"))</f>
        <v/>
      </c>
    </row>
    <row r="23">
      <c r="A23" s="2" t="n"/>
      <c r="B23" s="2" t="n"/>
      <c r="C23" s="2" t="n"/>
      <c r="D23" s="2" t="n"/>
      <c r="E23" s="6" t="n"/>
      <c r="F23" s="6" t="n"/>
      <c r="G23" s="13" t="n"/>
      <c r="H23" s="8" t="n"/>
      <c r="I23" s="2" t="n"/>
      <c r="J23" s="11">
        <f>IF(A23="","",E23*G23)</f>
        <v/>
      </c>
      <c r="K23" s="15">
        <f>IF(A23="","",E23+SUMIFS('Mouvements'!$G$2:$G$101,'Mouvements'!$D$2:$D$101,A23,'Mouvements'!$C$2:$C$101,"Entrée")-SUMIFS('Mouvements'!$G$2:$G$101,'Mouvements'!$D$2:$D$101,A23,'Mouvements'!$C$2:$C$101,"Sortie"))</f>
        <v/>
      </c>
      <c r="L23" s="11">
        <f>IF(A23="","",K23*G23)</f>
        <v/>
      </c>
      <c r="M23" s="12">
        <f>IF(A23="","",IF(K23&lt;=F23,"À commander","OK"))</f>
        <v/>
      </c>
    </row>
    <row r="24">
      <c r="A24" s="2" t="n"/>
      <c r="B24" s="2" t="n"/>
      <c r="C24" s="2" t="n"/>
      <c r="D24" s="2" t="n"/>
      <c r="E24" s="6" t="n"/>
      <c r="F24" s="6" t="n"/>
      <c r="G24" s="13" t="n"/>
      <c r="H24" s="8" t="n"/>
      <c r="I24" s="2" t="n"/>
      <c r="J24" s="7">
        <f>IF(A24="","",E24*G24)</f>
        <v/>
      </c>
      <c r="K24" s="14">
        <f>IF(A24="","",E24+SUMIFS('Mouvements'!$G$2:$G$101,'Mouvements'!$D$2:$D$101,A24,'Mouvements'!$C$2:$C$101,"Entrée")-SUMIFS('Mouvements'!$G$2:$G$101,'Mouvements'!$D$2:$D$101,A24,'Mouvements'!$C$2:$C$101,"Sortie"))</f>
        <v/>
      </c>
      <c r="L24" s="7">
        <f>IF(A24="","",K24*G24)</f>
        <v/>
      </c>
      <c r="M24" s="9">
        <f>IF(A24="","",IF(K24&lt;=F24,"À commander","OK"))</f>
        <v/>
      </c>
    </row>
    <row r="25">
      <c r="A25" s="2" t="n"/>
      <c r="B25" s="2" t="n"/>
      <c r="C25" s="2" t="n"/>
      <c r="D25" s="2" t="n"/>
      <c r="E25" s="6" t="n"/>
      <c r="F25" s="6" t="n"/>
      <c r="G25" s="13" t="n"/>
      <c r="H25" s="8" t="n"/>
      <c r="I25" s="2" t="n"/>
      <c r="J25" s="11">
        <f>IF(A25="","",E25*G25)</f>
        <v/>
      </c>
      <c r="K25" s="15">
        <f>IF(A25="","",E25+SUMIFS('Mouvements'!$G$2:$G$101,'Mouvements'!$D$2:$D$101,A25,'Mouvements'!$C$2:$C$101,"Entrée")-SUMIFS('Mouvements'!$G$2:$G$101,'Mouvements'!$D$2:$D$101,A25,'Mouvements'!$C$2:$C$101,"Sortie"))</f>
        <v/>
      </c>
      <c r="L25" s="11">
        <f>IF(A25="","",K25*G25)</f>
        <v/>
      </c>
      <c r="M25" s="12">
        <f>IF(A25="","",IF(K25&lt;=F25,"À commander","OK"))</f>
        <v/>
      </c>
    </row>
    <row r="26">
      <c r="A26" s="2" t="n"/>
      <c r="B26" s="2" t="n"/>
      <c r="C26" s="2" t="n"/>
      <c r="D26" s="2" t="n"/>
      <c r="E26" s="6" t="n"/>
      <c r="F26" s="6" t="n"/>
      <c r="G26" s="13" t="n"/>
      <c r="H26" s="8" t="n"/>
      <c r="I26" s="2" t="n"/>
      <c r="J26" s="7">
        <f>IF(A26="","",E26*G26)</f>
        <v/>
      </c>
      <c r="K26" s="14">
        <f>IF(A26="","",E26+SUMIFS('Mouvements'!$G$2:$G$101,'Mouvements'!$D$2:$D$101,A26,'Mouvements'!$C$2:$C$101,"Entrée")-SUMIFS('Mouvements'!$G$2:$G$101,'Mouvements'!$D$2:$D$101,A26,'Mouvements'!$C$2:$C$101,"Sortie"))</f>
        <v/>
      </c>
      <c r="L26" s="7">
        <f>IF(A26="","",K26*G26)</f>
        <v/>
      </c>
      <c r="M26" s="9">
        <f>IF(A26="","",IF(K26&lt;=F26,"À commander","OK"))</f>
        <v/>
      </c>
    </row>
    <row r="27">
      <c r="A27" s="2" t="n"/>
      <c r="B27" s="2" t="n"/>
      <c r="C27" s="2" t="n"/>
      <c r="D27" s="2" t="n"/>
      <c r="E27" s="6" t="n"/>
      <c r="F27" s="6" t="n"/>
      <c r="G27" s="13" t="n"/>
      <c r="H27" s="8" t="n"/>
      <c r="I27" s="2" t="n"/>
      <c r="J27" s="11">
        <f>IF(A27="","",E27*G27)</f>
        <v/>
      </c>
      <c r="K27" s="15">
        <f>IF(A27="","",E27+SUMIFS('Mouvements'!$G$2:$G$101,'Mouvements'!$D$2:$D$101,A27,'Mouvements'!$C$2:$C$101,"Entrée")-SUMIFS('Mouvements'!$G$2:$G$101,'Mouvements'!$D$2:$D$101,A27,'Mouvements'!$C$2:$C$101,"Sortie"))</f>
        <v/>
      </c>
      <c r="L27" s="11">
        <f>IF(A27="","",K27*G27)</f>
        <v/>
      </c>
      <c r="M27" s="12">
        <f>IF(A27="","",IF(K27&lt;=F27,"À commander","OK"))</f>
        <v/>
      </c>
    </row>
    <row r="28">
      <c r="A28" s="2" t="n"/>
      <c r="B28" s="2" t="n"/>
      <c r="C28" s="2" t="n"/>
      <c r="D28" s="2" t="n"/>
      <c r="E28" s="6" t="n"/>
      <c r="F28" s="6" t="n"/>
      <c r="G28" s="13" t="n"/>
      <c r="H28" s="8" t="n"/>
      <c r="I28" s="2" t="n"/>
      <c r="J28" s="7">
        <f>IF(A28="","",E28*G28)</f>
        <v/>
      </c>
      <c r="K28" s="14">
        <f>IF(A28="","",E28+SUMIFS('Mouvements'!$G$2:$G$101,'Mouvements'!$D$2:$D$101,A28,'Mouvements'!$C$2:$C$101,"Entrée")-SUMIFS('Mouvements'!$G$2:$G$101,'Mouvements'!$D$2:$D$101,A28,'Mouvements'!$C$2:$C$101,"Sortie"))</f>
        <v/>
      </c>
      <c r="L28" s="7">
        <f>IF(A28="","",K28*G28)</f>
        <v/>
      </c>
      <c r="M28" s="9">
        <f>IF(A28="","",IF(K28&lt;=F28,"À commander","OK"))</f>
        <v/>
      </c>
    </row>
    <row r="29">
      <c r="A29" s="2" t="n"/>
      <c r="B29" s="2" t="n"/>
      <c r="C29" s="2" t="n"/>
      <c r="D29" s="2" t="n"/>
      <c r="E29" s="6" t="n"/>
      <c r="F29" s="6" t="n"/>
      <c r="G29" s="13" t="n"/>
      <c r="H29" s="8" t="n"/>
      <c r="I29" s="2" t="n"/>
      <c r="J29" s="11">
        <f>IF(A29="","",E29*G29)</f>
        <v/>
      </c>
      <c r="K29" s="15">
        <f>IF(A29="","",E29+SUMIFS('Mouvements'!$G$2:$G$101,'Mouvements'!$D$2:$D$101,A29,'Mouvements'!$C$2:$C$101,"Entrée")-SUMIFS('Mouvements'!$G$2:$G$101,'Mouvements'!$D$2:$D$101,A29,'Mouvements'!$C$2:$C$101,"Sortie"))</f>
        <v/>
      </c>
      <c r="L29" s="11">
        <f>IF(A29="","",K29*G29)</f>
        <v/>
      </c>
      <c r="M29" s="12">
        <f>IF(A29="","",IF(K29&lt;=F29,"À commander","OK"))</f>
        <v/>
      </c>
    </row>
    <row r="30">
      <c r="A30" s="2" t="n"/>
      <c r="B30" s="2" t="n"/>
      <c r="C30" s="2" t="n"/>
      <c r="D30" s="2" t="n"/>
      <c r="E30" s="6" t="n"/>
      <c r="F30" s="6" t="n"/>
      <c r="G30" s="13" t="n"/>
      <c r="H30" s="8" t="n"/>
      <c r="I30" s="2" t="n"/>
      <c r="J30" s="7">
        <f>IF(A30="","",E30*G30)</f>
        <v/>
      </c>
      <c r="K30" s="14">
        <f>IF(A30="","",E30+SUMIFS('Mouvements'!$G$2:$G$101,'Mouvements'!$D$2:$D$101,A30,'Mouvements'!$C$2:$C$101,"Entrée")-SUMIFS('Mouvements'!$G$2:$G$101,'Mouvements'!$D$2:$D$101,A30,'Mouvements'!$C$2:$C$101,"Sortie"))</f>
        <v/>
      </c>
      <c r="L30" s="7">
        <f>IF(A30="","",K30*G30)</f>
        <v/>
      </c>
      <c r="M30" s="9">
        <f>IF(A30="","",IF(K30&lt;=F30,"À commander","OK"))</f>
        <v/>
      </c>
    </row>
    <row r="31">
      <c r="A31" s="2" t="n"/>
      <c r="B31" s="2" t="n"/>
      <c r="C31" s="2" t="n"/>
      <c r="D31" s="2" t="n"/>
      <c r="E31" s="6" t="n"/>
      <c r="F31" s="6" t="n"/>
      <c r="G31" s="13" t="n"/>
      <c r="H31" s="8" t="n"/>
      <c r="I31" s="2" t="n"/>
      <c r="J31" s="11">
        <f>IF(A31="","",E31*G31)</f>
        <v/>
      </c>
      <c r="K31" s="15">
        <f>IF(A31="","",E31+SUMIFS('Mouvements'!$G$2:$G$101,'Mouvements'!$D$2:$D$101,A31,'Mouvements'!$C$2:$C$101,"Entrée")-SUMIFS('Mouvements'!$G$2:$G$101,'Mouvements'!$D$2:$D$101,A31,'Mouvements'!$C$2:$C$101,"Sortie"))</f>
        <v/>
      </c>
      <c r="L31" s="11">
        <f>IF(A31="","",K31*G31)</f>
        <v/>
      </c>
      <c r="M31" s="12">
        <f>IF(A31="","",IF(K31&lt;=F31,"À commander","OK"))</f>
        <v/>
      </c>
    </row>
    <row r="32">
      <c r="A32" s="2" t="n"/>
      <c r="B32" s="2" t="n"/>
      <c r="C32" s="2" t="n"/>
      <c r="D32" s="2" t="n"/>
      <c r="E32" s="6" t="n"/>
      <c r="F32" s="6" t="n"/>
      <c r="G32" s="13" t="n"/>
      <c r="H32" s="8" t="n"/>
      <c r="I32" s="2" t="n"/>
      <c r="J32" s="7">
        <f>IF(A32="","",E32*G32)</f>
        <v/>
      </c>
      <c r="K32" s="14">
        <f>IF(A32="","",E32+SUMIFS('Mouvements'!$G$2:$G$101,'Mouvements'!$D$2:$D$101,A32,'Mouvements'!$C$2:$C$101,"Entrée")-SUMIFS('Mouvements'!$G$2:$G$101,'Mouvements'!$D$2:$D$101,A32,'Mouvements'!$C$2:$C$101,"Sortie"))</f>
        <v/>
      </c>
      <c r="L32" s="7">
        <f>IF(A32="","",K32*G32)</f>
        <v/>
      </c>
      <c r="M32" s="9">
        <f>IF(A32="","",IF(K32&lt;=F32,"À commander","OK"))</f>
        <v/>
      </c>
    </row>
    <row r="33">
      <c r="A33" s="2" t="n"/>
      <c r="B33" s="2" t="n"/>
      <c r="C33" s="2" t="n"/>
      <c r="D33" s="2" t="n"/>
      <c r="E33" s="6" t="n"/>
      <c r="F33" s="6" t="n"/>
      <c r="G33" s="13" t="n"/>
      <c r="H33" s="8" t="n"/>
      <c r="I33" s="2" t="n"/>
      <c r="J33" s="11">
        <f>IF(A33="","",E33*G33)</f>
        <v/>
      </c>
      <c r="K33" s="15">
        <f>IF(A33="","",E33+SUMIFS('Mouvements'!$G$2:$G$101,'Mouvements'!$D$2:$D$101,A33,'Mouvements'!$C$2:$C$101,"Entrée")-SUMIFS('Mouvements'!$G$2:$G$101,'Mouvements'!$D$2:$D$101,A33,'Mouvements'!$C$2:$C$101,"Sortie"))</f>
        <v/>
      </c>
      <c r="L33" s="11">
        <f>IF(A33="","",K33*G33)</f>
        <v/>
      </c>
      <c r="M33" s="12">
        <f>IF(A33="","",IF(K33&lt;=F33,"À commander","OK"))</f>
        <v/>
      </c>
    </row>
    <row r="34">
      <c r="A34" s="2" t="n"/>
      <c r="B34" s="2" t="n"/>
      <c r="C34" s="2" t="n"/>
      <c r="D34" s="2" t="n"/>
      <c r="E34" s="6" t="n"/>
      <c r="F34" s="6" t="n"/>
      <c r="G34" s="13" t="n"/>
      <c r="H34" s="8" t="n"/>
      <c r="I34" s="2" t="n"/>
      <c r="J34" s="7">
        <f>IF(A34="","",E34*G34)</f>
        <v/>
      </c>
      <c r="K34" s="14">
        <f>IF(A34="","",E34+SUMIFS('Mouvements'!$G$2:$G$101,'Mouvements'!$D$2:$D$101,A34,'Mouvements'!$C$2:$C$101,"Entrée")-SUMIFS('Mouvements'!$G$2:$G$101,'Mouvements'!$D$2:$D$101,A34,'Mouvements'!$C$2:$C$101,"Sortie"))</f>
        <v/>
      </c>
      <c r="L34" s="7">
        <f>IF(A34="","",K34*G34)</f>
        <v/>
      </c>
      <c r="M34" s="9">
        <f>IF(A34="","",IF(K34&lt;=F34,"À commander","OK"))</f>
        <v/>
      </c>
    </row>
    <row r="35">
      <c r="A35" s="2" t="n"/>
      <c r="B35" s="2" t="n"/>
      <c r="C35" s="2" t="n"/>
      <c r="D35" s="2" t="n"/>
      <c r="E35" s="6" t="n"/>
      <c r="F35" s="6" t="n"/>
      <c r="G35" s="13" t="n"/>
      <c r="H35" s="8" t="n"/>
      <c r="I35" s="2" t="n"/>
      <c r="J35" s="11">
        <f>IF(A35="","",E35*G35)</f>
        <v/>
      </c>
      <c r="K35" s="15">
        <f>IF(A35="","",E35+SUMIFS('Mouvements'!$G$2:$G$101,'Mouvements'!$D$2:$D$101,A35,'Mouvements'!$C$2:$C$101,"Entrée")-SUMIFS('Mouvements'!$G$2:$G$101,'Mouvements'!$D$2:$D$101,A35,'Mouvements'!$C$2:$C$101,"Sortie"))</f>
        <v/>
      </c>
      <c r="L35" s="11">
        <f>IF(A35="","",K35*G35)</f>
        <v/>
      </c>
      <c r="M35" s="12">
        <f>IF(A35="","",IF(K35&lt;=F35,"À commander","OK"))</f>
        <v/>
      </c>
    </row>
    <row r="36">
      <c r="A36" s="2" t="n"/>
      <c r="B36" s="2" t="n"/>
      <c r="C36" s="2" t="n"/>
      <c r="D36" s="2" t="n"/>
      <c r="E36" s="6" t="n"/>
      <c r="F36" s="6" t="n"/>
      <c r="G36" s="13" t="n"/>
      <c r="H36" s="8" t="n"/>
      <c r="I36" s="2" t="n"/>
      <c r="J36" s="7">
        <f>IF(A36="","",E36*G36)</f>
        <v/>
      </c>
      <c r="K36" s="14">
        <f>IF(A36="","",E36+SUMIFS('Mouvements'!$G$2:$G$101,'Mouvements'!$D$2:$D$101,A36,'Mouvements'!$C$2:$C$101,"Entrée")-SUMIFS('Mouvements'!$G$2:$G$101,'Mouvements'!$D$2:$D$101,A36,'Mouvements'!$C$2:$C$101,"Sortie"))</f>
        <v/>
      </c>
      <c r="L36" s="7">
        <f>IF(A36="","",K36*G36)</f>
        <v/>
      </c>
      <c r="M36" s="9">
        <f>IF(A36="","",IF(K36&lt;=F36,"À commander","OK"))</f>
        <v/>
      </c>
    </row>
    <row r="37">
      <c r="A37" s="2" t="n"/>
      <c r="B37" s="2" t="n"/>
      <c r="C37" s="2" t="n"/>
      <c r="D37" s="2" t="n"/>
      <c r="E37" s="6" t="n"/>
      <c r="F37" s="6" t="n"/>
      <c r="G37" s="13" t="n"/>
      <c r="H37" s="8" t="n"/>
      <c r="I37" s="2" t="n"/>
      <c r="J37" s="11">
        <f>IF(A37="","",E37*G37)</f>
        <v/>
      </c>
      <c r="K37" s="15">
        <f>IF(A37="","",E37+SUMIFS('Mouvements'!$G$2:$G$101,'Mouvements'!$D$2:$D$101,A37,'Mouvements'!$C$2:$C$101,"Entrée")-SUMIFS('Mouvements'!$G$2:$G$101,'Mouvements'!$D$2:$D$101,A37,'Mouvements'!$C$2:$C$101,"Sortie"))</f>
        <v/>
      </c>
      <c r="L37" s="11">
        <f>IF(A37="","",K37*G37)</f>
        <v/>
      </c>
      <c r="M37" s="12">
        <f>IF(A37="","",IF(K37&lt;=F37,"À commander","OK"))</f>
        <v/>
      </c>
    </row>
    <row r="38">
      <c r="A38" s="2" t="n"/>
      <c r="B38" s="2" t="n"/>
      <c r="C38" s="2" t="n"/>
      <c r="D38" s="2" t="n"/>
      <c r="E38" s="6" t="n"/>
      <c r="F38" s="6" t="n"/>
      <c r="G38" s="13" t="n"/>
      <c r="H38" s="8" t="n"/>
      <c r="I38" s="2" t="n"/>
      <c r="J38" s="7">
        <f>IF(A38="","",E38*G38)</f>
        <v/>
      </c>
      <c r="K38" s="14">
        <f>IF(A38="","",E38+SUMIFS('Mouvements'!$G$2:$G$101,'Mouvements'!$D$2:$D$101,A38,'Mouvements'!$C$2:$C$101,"Entrée")-SUMIFS('Mouvements'!$G$2:$G$101,'Mouvements'!$D$2:$D$101,A38,'Mouvements'!$C$2:$C$101,"Sortie"))</f>
        <v/>
      </c>
      <c r="L38" s="7">
        <f>IF(A38="","",K38*G38)</f>
        <v/>
      </c>
      <c r="M38" s="9">
        <f>IF(A38="","",IF(K38&lt;=F38,"À commander","OK"))</f>
        <v/>
      </c>
    </row>
    <row r="39">
      <c r="A39" s="2" t="n"/>
      <c r="B39" s="2" t="n"/>
      <c r="C39" s="2" t="n"/>
      <c r="D39" s="2" t="n"/>
      <c r="E39" s="6" t="n"/>
      <c r="F39" s="6" t="n"/>
      <c r="G39" s="13" t="n"/>
      <c r="H39" s="8" t="n"/>
      <c r="I39" s="2" t="n"/>
      <c r="J39" s="11">
        <f>IF(A39="","",E39*G39)</f>
        <v/>
      </c>
      <c r="K39" s="15">
        <f>IF(A39="","",E39+SUMIFS('Mouvements'!$G$2:$G$101,'Mouvements'!$D$2:$D$101,A39,'Mouvements'!$C$2:$C$101,"Entrée")-SUMIFS('Mouvements'!$G$2:$G$101,'Mouvements'!$D$2:$D$101,A39,'Mouvements'!$C$2:$C$101,"Sortie"))</f>
        <v/>
      </c>
      <c r="L39" s="11">
        <f>IF(A39="","",K39*G39)</f>
        <v/>
      </c>
      <c r="M39" s="12">
        <f>IF(A39="","",IF(K39&lt;=F39,"À commander","OK"))</f>
        <v/>
      </c>
    </row>
    <row r="40">
      <c r="A40" s="2" t="n"/>
      <c r="B40" s="2" t="n"/>
      <c r="C40" s="2" t="n"/>
      <c r="D40" s="2" t="n"/>
      <c r="E40" s="6" t="n"/>
      <c r="F40" s="6" t="n"/>
      <c r="G40" s="13" t="n"/>
      <c r="H40" s="8" t="n"/>
      <c r="I40" s="2" t="n"/>
      <c r="J40" s="7">
        <f>IF(A40="","",E40*G40)</f>
        <v/>
      </c>
      <c r="K40" s="14">
        <f>IF(A40="","",E40+SUMIFS('Mouvements'!$G$2:$G$101,'Mouvements'!$D$2:$D$101,A40,'Mouvements'!$C$2:$C$101,"Entrée")-SUMIFS('Mouvements'!$G$2:$G$101,'Mouvements'!$D$2:$D$101,A40,'Mouvements'!$C$2:$C$101,"Sortie"))</f>
        <v/>
      </c>
      <c r="L40" s="7">
        <f>IF(A40="","",K40*G40)</f>
        <v/>
      </c>
      <c r="M40" s="9">
        <f>IF(A40="","",IF(K40&lt;=F40,"À commander","OK"))</f>
        <v/>
      </c>
    </row>
    <row r="41">
      <c r="A41" s="2" t="n"/>
      <c r="B41" s="2" t="n"/>
      <c r="C41" s="2" t="n"/>
      <c r="D41" s="2" t="n"/>
      <c r="E41" s="6" t="n"/>
      <c r="F41" s="6" t="n"/>
      <c r="G41" s="13" t="n"/>
      <c r="H41" s="8" t="n"/>
      <c r="I41" s="2" t="n"/>
      <c r="J41" s="11">
        <f>IF(A41="","",E41*G41)</f>
        <v/>
      </c>
      <c r="K41" s="15">
        <f>IF(A41="","",E41+SUMIFS('Mouvements'!$G$2:$G$101,'Mouvements'!$D$2:$D$101,A41,'Mouvements'!$C$2:$C$101,"Entrée")-SUMIFS('Mouvements'!$G$2:$G$101,'Mouvements'!$D$2:$D$101,A41,'Mouvements'!$C$2:$C$101,"Sortie"))</f>
        <v/>
      </c>
      <c r="L41" s="11">
        <f>IF(A41="","",K41*G41)</f>
        <v/>
      </c>
      <c r="M41" s="12">
        <f>IF(A41="","",IF(K41&lt;=F41,"À commander","OK"))</f>
        <v/>
      </c>
    </row>
    <row r="42">
      <c r="A42" s="2" t="n"/>
      <c r="B42" s="2" t="n"/>
      <c r="C42" s="2" t="n"/>
      <c r="D42" s="2" t="n"/>
      <c r="E42" s="6" t="n"/>
      <c r="F42" s="6" t="n"/>
      <c r="G42" s="13" t="n"/>
      <c r="H42" s="8" t="n"/>
      <c r="I42" s="2" t="n"/>
      <c r="J42" s="7">
        <f>IF(A42="","",E42*G42)</f>
        <v/>
      </c>
      <c r="K42" s="14">
        <f>IF(A42="","",E42+SUMIFS('Mouvements'!$G$2:$G$101,'Mouvements'!$D$2:$D$101,A42,'Mouvements'!$C$2:$C$101,"Entrée")-SUMIFS('Mouvements'!$G$2:$G$101,'Mouvements'!$D$2:$D$101,A42,'Mouvements'!$C$2:$C$101,"Sortie"))</f>
        <v/>
      </c>
      <c r="L42" s="7">
        <f>IF(A42="","",K42*G42)</f>
        <v/>
      </c>
      <c r="M42" s="9">
        <f>IF(A42="","",IF(K42&lt;=F42,"À commander","OK"))</f>
        <v/>
      </c>
    </row>
    <row r="43">
      <c r="A43" s="2" t="n"/>
      <c r="B43" s="2" t="n"/>
      <c r="C43" s="2" t="n"/>
      <c r="D43" s="2" t="n"/>
      <c r="E43" s="6" t="n"/>
      <c r="F43" s="6" t="n"/>
      <c r="G43" s="13" t="n"/>
      <c r="H43" s="8" t="n"/>
      <c r="I43" s="2" t="n"/>
      <c r="J43" s="11">
        <f>IF(A43="","",E43*G43)</f>
        <v/>
      </c>
      <c r="K43" s="15">
        <f>IF(A43="","",E43+SUMIFS('Mouvements'!$G$2:$G$101,'Mouvements'!$D$2:$D$101,A43,'Mouvements'!$C$2:$C$101,"Entrée")-SUMIFS('Mouvements'!$G$2:$G$101,'Mouvements'!$D$2:$D$101,A43,'Mouvements'!$C$2:$C$101,"Sortie"))</f>
        <v/>
      </c>
      <c r="L43" s="11">
        <f>IF(A43="","",K43*G43)</f>
        <v/>
      </c>
      <c r="M43" s="12">
        <f>IF(A43="","",IF(K43&lt;=F43,"À commander","OK"))</f>
        <v/>
      </c>
    </row>
    <row r="44">
      <c r="A44" s="2" t="n"/>
      <c r="B44" s="2" t="n"/>
      <c r="C44" s="2" t="n"/>
      <c r="D44" s="2" t="n"/>
      <c r="E44" s="6" t="n"/>
      <c r="F44" s="6" t="n"/>
      <c r="G44" s="13" t="n"/>
      <c r="H44" s="8" t="n"/>
      <c r="I44" s="2" t="n"/>
      <c r="J44" s="7">
        <f>IF(A44="","",E44*G44)</f>
        <v/>
      </c>
      <c r="K44" s="14">
        <f>IF(A44="","",E44+SUMIFS('Mouvements'!$G$2:$G$101,'Mouvements'!$D$2:$D$101,A44,'Mouvements'!$C$2:$C$101,"Entrée")-SUMIFS('Mouvements'!$G$2:$G$101,'Mouvements'!$D$2:$D$101,A44,'Mouvements'!$C$2:$C$101,"Sortie"))</f>
        <v/>
      </c>
      <c r="L44" s="7">
        <f>IF(A44="","",K44*G44)</f>
        <v/>
      </c>
      <c r="M44" s="9">
        <f>IF(A44="","",IF(K44&lt;=F44,"À commander","OK"))</f>
        <v/>
      </c>
    </row>
    <row r="45">
      <c r="A45" s="2" t="n"/>
      <c r="B45" s="2" t="n"/>
      <c r="C45" s="2" t="n"/>
      <c r="D45" s="2" t="n"/>
      <c r="E45" s="6" t="n"/>
      <c r="F45" s="6" t="n"/>
      <c r="G45" s="13" t="n"/>
      <c r="H45" s="8" t="n"/>
      <c r="I45" s="2" t="n"/>
      <c r="J45" s="11">
        <f>IF(A45="","",E45*G45)</f>
        <v/>
      </c>
      <c r="K45" s="15">
        <f>IF(A45="","",E45+SUMIFS('Mouvements'!$G$2:$G$101,'Mouvements'!$D$2:$D$101,A45,'Mouvements'!$C$2:$C$101,"Entrée")-SUMIFS('Mouvements'!$G$2:$G$101,'Mouvements'!$D$2:$D$101,A45,'Mouvements'!$C$2:$C$101,"Sortie"))</f>
        <v/>
      </c>
      <c r="L45" s="11">
        <f>IF(A45="","",K45*G45)</f>
        <v/>
      </c>
      <c r="M45" s="12">
        <f>IF(A45="","",IF(K45&lt;=F45,"À commander","OK"))</f>
        <v/>
      </c>
    </row>
    <row r="46">
      <c r="A46" s="2" t="n"/>
      <c r="B46" s="2" t="n"/>
      <c r="C46" s="2" t="n"/>
      <c r="D46" s="2" t="n"/>
      <c r="E46" s="6" t="n"/>
      <c r="F46" s="6" t="n"/>
      <c r="G46" s="13" t="n"/>
      <c r="H46" s="8" t="n"/>
      <c r="I46" s="2" t="n"/>
      <c r="J46" s="7">
        <f>IF(A46="","",E46*G46)</f>
        <v/>
      </c>
      <c r="K46" s="14">
        <f>IF(A46="","",E46+SUMIFS('Mouvements'!$G$2:$G$101,'Mouvements'!$D$2:$D$101,A46,'Mouvements'!$C$2:$C$101,"Entrée")-SUMIFS('Mouvements'!$G$2:$G$101,'Mouvements'!$D$2:$D$101,A46,'Mouvements'!$C$2:$C$101,"Sortie"))</f>
        <v/>
      </c>
      <c r="L46" s="7">
        <f>IF(A46="","",K46*G46)</f>
        <v/>
      </c>
      <c r="M46" s="9">
        <f>IF(A46="","",IF(K46&lt;=F46,"À commander","OK"))</f>
        <v/>
      </c>
    </row>
    <row r="47">
      <c r="A47" s="2" t="n"/>
      <c r="B47" s="2" t="n"/>
      <c r="C47" s="2" t="n"/>
      <c r="D47" s="2" t="n"/>
      <c r="E47" s="6" t="n"/>
      <c r="F47" s="6" t="n"/>
      <c r="G47" s="13" t="n"/>
      <c r="H47" s="8" t="n"/>
      <c r="I47" s="2" t="n"/>
      <c r="J47" s="11">
        <f>IF(A47="","",E47*G47)</f>
        <v/>
      </c>
      <c r="K47" s="15">
        <f>IF(A47="","",E47+SUMIFS('Mouvements'!$G$2:$G$101,'Mouvements'!$D$2:$D$101,A47,'Mouvements'!$C$2:$C$101,"Entrée")-SUMIFS('Mouvements'!$G$2:$G$101,'Mouvements'!$D$2:$D$101,A47,'Mouvements'!$C$2:$C$101,"Sortie"))</f>
        <v/>
      </c>
      <c r="L47" s="11">
        <f>IF(A47="","",K47*G47)</f>
        <v/>
      </c>
      <c r="M47" s="12">
        <f>IF(A47="","",IF(K47&lt;=F47,"À commander","OK"))</f>
        <v/>
      </c>
    </row>
    <row r="48">
      <c r="A48" s="2" t="n"/>
      <c r="B48" s="2" t="n"/>
      <c r="C48" s="2" t="n"/>
      <c r="D48" s="2" t="n"/>
      <c r="E48" s="6" t="n"/>
      <c r="F48" s="6" t="n"/>
      <c r="G48" s="13" t="n"/>
      <c r="H48" s="8" t="n"/>
      <c r="I48" s="2" t="n"/>
      <c r="J48" s="7">
        <f>IF(A48="","",E48*G48)</f>
        <v/>
      </c>
      <c r="K48" s="14">
        <f>IF(A48="","",E48+SUMIFS('Mouvements'!$G$2:$G$101,'Mouvements'!$D$2:$D$101,A48,'Mouvements'!$C$2:$C$101,"Entrée")-SUMIFS('Mouvements'!$G$2:$G$101,'Mouvements'!$D$2:$D$101,A48,'Mouvements'!$C$2:$C$101,"Sortie"))</f>
        <v/>
      </c>
      <c r="L48" s="7">
        <f>IF(A48="","",K48*G48)</f>
        <v/>
      </c>
      <c r="M48" s="9">
        <f>IF(A48="","",IF(K48&lt;=F48,"À commander","OK"))</f>
        <v/>
      </c>
    </row>
    <row r="49">
      <c r="A49" s="2" t="n"/>
      <c r="B49" s="2" t="n"/>
      <c r="C49" s="2" t="n"/>
      <c r="D49" s="2" t="n"/>
      <c r="E49" s="6" t="n"/>
      <c r="F49" s="6" t="n"/>
      <c r="G49" s="13" t="n"/>
      <c r="H49" s="8" t="n"/>
      <c r="I49" s="2" t="n"/>
      <c r="J49" s="11">
        <f>IF(A49="","",E49*G49)</f>
        <v/>
      </c>
      <c r="K49" s="15">
        <f>IF(A49="","",E49+SUMIFS('Mouvements'!$G$2:$G$101,'Mouvements'!$D$2:$D$101,A49,'Mouvements'!$C$2:$C$101,"Entrée")-SUMIFS('Mouvements'!$G$2:$G$101,'Mouvements'!$D$2:$D$101,A49,'Mouvements'!$C$2:$C$101,"Sortie"))</f>
        <v/>
      </c>
      <c r="L49" s="11">
        <f>IF(A49="","",K49*G49)</f>
        <v/>
      </c>
      <c r="M49" s="12">
        <f>IF(A49="","",IF(K49&lt;=F49,"À commander","OK"))</f>
        <v/>
      </c>
    </row>
    <row r="50">
      <c r="A50" s="2" t="n"/>
      <c r="B50" s="2" t="n"/>
      <c r="C50" s="2" t="n"/>
      <c r="D50" s="2" t="n"/>
      <c r="E50" s="6" t="n"/>
      <c r="F50" s="6" t="n"/>
      <c r="G50" s="13" t="n"/>
      <c r="H50" s="8" t="n"/>
      <c r="I50" s="2" t="n"/>
      <c r="J50" s="7">
        <f>IF(A50="","",E50*G50)</f>
        <v/>
      </c>
      <c r="K50" s="14">
        <f>IF(A50="","",E50+SUMIFS('Mouvements'!$G$2:$G$101,'Mouvements'!$D$2:$D$101,A50,'Mouvements'!$C$2:$C$101,"Entrée")-SUMIFS('Mouvements'!$G$2:$G$101,'Mouvements'!$D$2:$D$101,A50,'Mouvements'!$C$2:$C$101,"Sortie"))</f>
        <v/>
      </c>
      <c r="L50" s="7">
        <f>IF(A50="","",K50*G50)</f>
        <v/>
      </c>
      <c r="M50" s="9">
        <f>IF(A50="","",IF(K50&lt;=F50,"À commander","OK"))</f>
        <v/>
      </c>
    </row>
    <row r="51">
      <c r="A51" s="2" t="n"/>
      <c r="B51" s="2" t="n"/>
      <c r="C51" s="2" t="n"/>
      <c r="D51" s="2" t="n"/>
      <c r="E51" s="6" t="n"/>
      <c r="F51" s="6" t="n"/>
      <c r="G51" s="13" t="n"/>
      <c r="H51" s="8" t="n"/>
      <c r="I51" s="2" t="n"/>
      <c r="J51" s="11">
        <f>IF(A51="","",E51*G51)</f>
        <v/>
      </c>
      <c r="K51" s="15">
        <f>IF(A51="","",E51+SUMIFS('Mouvements'!$G$2:$G$101,'Mouvements'!$D$2:$D$101,A51,'Mouvements'!$C$2:$C$101,"Entrée")-SUMIFS('Mouvements'!$G$2:$G$101,'Mouvements'!$D$2:$D$101,A51,'Mouvements'!$C$2:$C$101,"Sortie"))</f>
        <v/>
      </c>
      <c r="L51" s="11">
        <f>IF(A51="","",K51*G51)</f>
        <v/>
      </c>
      <c r="M51" s="12">
        <f>IF(A51="","",IF(K51&lt;=F51,"À commander","OK"))</f>
        <v/>
      </c>
    </row>
    <row r="52">
      <c r="A52" s="2" t="n"/>
      <c r="B52" s="2" t="n"/>
      <c r="C52" s="2" t="n"/>
      <c r="D52" s="2" t="n"/>
      <c r="E52" s="6" t="n"/>
      <c r="F52" s="6" t="n"/>
      <c r="G52" s="13" t="n"/>
      <c r="H52" s="8" t="n"/>
      <c r="I52" s="2" t="n"/>
      <c r="J52" s="7">
        <f>IF(A52="","",E52*G52)</f>
        <v/>
      </c>
      <c r="K52" s="14">
        <f>IF(A52="","",E52+SUMIFS('Mouvements'!$G$2:$G$101,'Mouvements'!$D$2:$D$101,A52,'Mouvements'!$C$2:$C$101,"Entrée")-SUMIFS('Mouvements'!$G$2:$G$101,'Mouvements'!$D$2:$D$101,A52,'Mouvements'!$C$2:$C$101,"Sortie"))</f>
        <v/>
      </c>
      <c r="L52" s="7">
        <f>IF(A52="","",K52*G52)</f>
        <v/>
      </c>
      <c r="M52" s="9">
        <f>IF(A52="","",IF(K52&lt;=F52,"À commander","OK"))</f>
        <v/>
      </c>
    </row>
    <row r="53">
      <c r="A53" s="2" t="n"/>
      <c r="B53" s="2" t="n"/>
      <c r="C53" s="2" t="n"/>
      <c r="D53" s="2" t="n"/>
      <c r="E53" s="6" t="n"/>
      <c r="F53" s="6" t="n"/>
      <c r="G53" s="13" t="n"/>
      <c r="H53" s="8" t="n"/>
      <c r="I53" s="2" t="n"/>
      <c r="J53" s="11">
        <f>IF(A53="","",E53*G53)</f>
        <v/>
      </c>
      <c r="K53" s="15">
        <f>IF(A53="","",E53+SUMIFS('Mouvements'!$G$2:$G$101,'Mouvements'!$D$2:$D$101,A53,'Mouvements'!$C$2:$C$101,"Entrée")-SUMIFS('Mouvements'!$G$2:$G$101,'Mouvements'!$D$2:$D$101,A53,'Mouvements'!$C$2:$C$101,"Sortie"))</f>
        <v/>
      </c>
      <c r="L53" s="11">
        <f>IF(A53="","",K53*G53)</f>
        <v/>
      </c>
      <c r="M53" s="12">
        <f>IF(A53="","",IF(K53&lt;=F53,"À commander","OK"))</f>
        <v/>
      </c>
    </row>
    <row r="54">
      <c r="A54" s="2" t="n"/>
      <c r="B54" s="2" t="n"/>
      <c r="C54" s="2" t="n"/>
      <c r="D54" s="2" t="n"/>
      <c r="E54" s="6" t="n"/>
      <c r="F54" s="6" t="n"/>
      <c r="G54" s="13" t="n"/>
      <c r="H54" s="8" t="n"/>
      <c r="I54" s="2" t="n"/>
      <c r="J54" s="7">
        <f>IF(A54="","",E54*G54)</f>
        <v/>
      </c>
      <c r="K54" s="14">
        <f>IF(A54="","",E54+SUMIFS('Mouvements'!$G$2:$G$101,'Mouvements'!$D$2:$D$101,A54,'Mouvements'!$C$2:$C$101,"Entrée")-SUMIFS('Mouvements'!$G$2:$G$101,'Mouvements'!$D$2:$D$101,A54,'Mouvements'!$C$2:$C$101,"Sortie"))</f>
        <v/>
      </c>
      <c r="L54" s="7">
        <f>IF(A54="","",K54*G54)</f>
        <v/>
      </c>
      <c r="M54" s="9">
        <f>IF(A54="","",IF(K54&lt;=F54,"À commander","OK"))</f>
        <v/>
      </c>
    </row>
    <row r="55">
      <c r="A55" s="2" t="n"/>
      <c r="B55" s="2" t="n"/>
      <c r="C55" s="2" t="n"/>
      <c r="D55" s="2" t="n"/>
      <c r="E55" s="6" t="n"/>
      <c r="F55" s="6" t="n"/>
      <c r="G55" s="13" t="n"/>
      <c r="H55" s="8" t="n"/>
      <c r="I55" s="2" t="n"/>
      <c r="J55" s="11">
        <f>IF(A55="","",E55*G55)</f>
        <v/>
      </c>
      <c r="K55" s="15">
        <f>IF(A55="","",E55+SUMIFS('Mouvements'!$G$2:$G$101,'Mouvements'!$D$2:$D$101,A55,'Mouvements'!$C$2:$C$101,"Entrée")-SUMIFS('Mouvements'!$G$2:$G$101,'Mouvements'!$D$2:$D$101,A55,'Mouvements'!$C$2:$C$101,"Sortie"))</f>
        <v/>
      </c>
      <c r="L55" s="11">
        <f>IF(A55="","",K55*G55)</f>
        <v/>
      </c>
      <c r="M55" s="12">
        <f>IF(A55="","",IF(K55&lt;=F55,"À commander","OK"))</f>
        <v/>
      </c>
    </row>
    <row r="56">
      <c r="A56" s="2" t="n"/>
      <c r="B56" s="2" t="n"/>
      <c r="C56" s="2" t="n"/>
      <c r="D56" s="2" t="n"/>
      <c r="E56" s="6" t="n"/>
      <c r="F56" s="6" t="n"/>
      <c r="G56" s="13" t="n"/>
      <c r="H56" s="8" t="n"/>
      <c r="I56" s="2" t="n"/>
      <c r="J56" s="7">
        <f>IF(A56="","",E56*G56)</f>
        <v/>
      </c>
      <c r="K56" s="14">
        <f>IF(A56="","",E56+SUMIFS('Mouvements'!$G$2:$G$101,'Mouvements'!$D$2:$D$101,A56,'Mouvements'!$C$2:$C$101,"Entrée")-SUMIFS('Mouvements'!$G$2:$G$101,'Mouvements'!$D$2:$D$101,A56,'Mouvements'!$C$2:$C$101,"Sortie"))</f>
        <v/>
      </c>
      <c r="L56" s="7">
        <f>IF(A56="","",K56*G56)</f>
        <v/>
      </c>
      <c r="M56" s="9">
        <f>IF(A56="","",IF(K56&lt;=F56,"À commander","OK"))</f>
        <v/>
      </c>
    </row>
    <row r="57">
      <c r="A57" s="2" t="n"/>
      <c r="B57" s="2" t="n"/>
      <c r="C57" s="2" t="n"/>
      <c r="D57" s="2" t="n"/>
      <c r="E57" s="6" t="n"/>
      <c r="F57" s="6" t="n"/>
      <c r="G57" s="13" t="n"/>
      <c r="H57" s="8" t="n"/>
      <c r="I57" s="2" t="n"/>
      <c r="J57" s="11">
        <f>IF(A57="","",E57*G57)</f>
        <v/>
      </c>
      <c r="K57" s="15">
        <f>IF(A57="","",E57+SUMIFS('Mouvements'!$G$2:$G$101,'Mouvements'!$D$2:$D$101,A57,'Mouvements'!$C$2:$C$101,"Entrée")-SUMIFS('Mouvements'!$G$2:$G$101,'Mouvements'!$D$2:$D$101,A57,'Mouvements'!$C$2:$C$101,"Sortie"))</f>
        <v/>
      </c>
      <c r="L57" s="11">
        <f>IF(A57="","",K57*G57)</f>
        <v/>
      </c>
      <c r="M57" s="12">
        <f>IF(A57="","",IF(K57&lt;=F57,"À commander","OK"))</f>
        <v/>
      </c>
    </row>
    <row r="58">
      <c r="A58" s="2" t="n"/>
      <c r="B58" s="2" t="n"/>
      <c r="C58" s="2" t="n"/>
      <c r="D58" s="2" t="n"/>
      <c r="E58" s="6" t="n"/>
      <c r="F58" s="6" t="n"/>
      <c r="G58" s="13" t="n"/>
      <c r="H58" s="8" t="n"/>
      <c r="I58" s="2" t="n"/>
      <c r="J58" s="7">
        <f>IF(A58="","",E58*G58)</f>
        <v/>
      </c>
      <c r="K58" s="14">
        <f>IF(A58="","",E58+SUMIFS('Mouvements'!$G$2:$G$101,'Mouvements'!$D$2:$D$101,A58,'Mouvements'!$C$2:$C$101,"Entrée")-SUMIFS('Mouvements'!$G$2:$G$101,'Mouvements'!$D$2:$D$101,A58,'Mouvements'!$C$2:$C$101,"Sortie"))</f>
        <v/>
      </c>
      <c r="L58" s="7">
        <f>IF(A58="","",K58*G58)</f>
        <v/>
      </c>
      <c r="M58" s="9">
        <f>IF(A58="","",IF(K58&lt;=F58,"À commander","OK"))</f>
        <v/>
      </c>
    </row>
    <row r="59">
      <c r="A59" s="2" t="n"/>
      <c r="B59" s="2" t="n"/>
      <c r="C59" s="2" t="n"/>
      <c r="D59" s="2" t="n"/>
      <c r="E59" s="6" t="n"/>
      <c r="F59" s="6" t="n"/>
      <c r="G59" s="13" t="n"/>
      <c r="H59" s="8" t="n"/>
      <c r="I59" s="2" t="n"/>
      <c r="J59" s="11">
        <f>IF(A59="","",E59*G59)</f>
        <v/>
      </c>
      <c r="K59" s="15">
        <f>IF(A59="","",E59+SUMIFS('Mouvements'!$G$2:$G$101,'Mouvements'!$D$2:$D$101,A59,'Mouvements'!$C$2:$C$101,"Entrée")-SUMIFS('Mouvements'!$G$2:$G$101,'Mouvements'!$D$2:$D$101,A59,'Mouvements'!$C$2:$C$101,"Sortie"))</f>
        <v/>
      </c>
      <c r="L59" s="11">
        <f>IF(A59="","",K59*G59)</f>
        <v/>
      </c>
      <c r="M59" s="12">
        <f>IF(A59="","",IF(K59&lt;=F59,"À commander","OK"))</f>
        <v/>
      </c>
    </row>
    <row r="60">
      <c r="A60" s="2" t="n"/>
      <c r="B60" s="2" t="n"/>
      <c r="C60" s="2" t="n"/>
      <c r="D60" s="2" t="n"/>
      <c r="E60" s="6" t="n"/>
      <c r="F60" s="6" t="n"/>
      <c r="G60" s="13" t="n"/>
      <c r="H60" s="8" t="n"/>
      <c r="I60" s="2" t="n"/>
      <c r="J60" s="7">
        <f>IF(A60="","",E60*G60)</f>
        <v/>
      </c>
      <c r="K60" s="14">
        <f>IF(A60="","",E60+SUMIFS('Mouvements'!$G$2:$G$101,'Mouvements'!$D$2:$D$101,A60,'Mouvements'!$C$2:$C$101,"Entrée")-SUMIFS('Mouvements'!$G$2:$G$101,'Mouvements'!$D$2:$D$101,A60,'Mouvements'!$C$2:$C$101,"Sortie"))</f>
        <v/>
      </c>
      <c r="L60" s="7">
        <f>IF(A60="","",K60*G60)</f>
        <v/>
      </c>
      <c r="M60" s="9">
        <f>IF(A60="","",IF(K60&lt;=F60,"À commander","OK"))</f>
        <v/>
      </c>
    </row>
    <row r="61">
      <c r="A61" s="2" t="n"/>
      <c r="B61" s="2" t="n"/>
      <c r="C61" s="2" t="n"/>
      <c r="D61" s="2" t="n"/>
      <c r="E61" s="6" t="n"/>
      <c r="F61" s="6" t="n"/>
      <c r="G61" s="13" t="n"/>
      <c r="H61" s="8" t="n"/>
      <c r="I61" s="2" t="n"/>
      <c r="J61" s="11">
        <f>IF(A61="","",E61*G61)</f>
        <v/>
      </c>
      <c r="K61" s="15">
        <f>IF(A61="","",E61+SUMIFS('Mouvements'!$G$2:$G$101,'Mouvements'!$D$2:$D$101,A61,'Mouvements'!$C$2:$C$101,"Entrée")-SUMIFS('Mouvements'!$G$2:$G$101,'Mouvements'!$D$2:$D$101,A61,'Mouvements'!$C$2:$C$101,"Sortie"))</f>
        <v/>
      </c>
      <c r="L61" s="11">
        <f>IF(A61="","",K61*G61)</f>
        <v/>
      </c>
      <c r="M61" s="12">
        <f>IF(A61="","",IF(K61&lt;=F61,"À commander","OK"))</f>
        <v/>
      </c>
    </row>
    <row r="62">
      <c r="A62" s="2" t="n"/>
      <c r="B62" s="2" t="n"/>
      <c r="C62" s="2" t="n"/>
      <c r="D62" s="2" t="n"/>
      <c r="E62" s="6" t="n"/>
      <c r="F62" s="6" t="n"/>
      <c r="G62" s="13" t="n"/>
      <c r="H62" s="8" t="n"/>
      <c r="I62" s="2" t="n"/>
      <c r="J62" s="7">
        <f>IF(A62="","",E62*G62)</f>
        <v/>
      </c>
      <c r="K62" s="14">
        <f>IF(A62="","",E62+SUMIFS('Mouvements'!$G$2:$G$101,'Mouvements'!$D$2:$D$101,A62,'Mouvements'!$C$2:$C$101,"Entrée")-SUMIFS('Mouvements'!$G$2:$G$101,'Mouvements'!$D$2:$D$101,A62,'Mouvements'!$C$2:$C$101,"Sortie"))</f>
        <v/>
      </c>
      <c r="L62" s="7">
        <f>IF(A62="","",K62*G62)</f>
        <v/>
      </c>
      <c r="M62" s="9">
        <f>IF(A62="","",IF(K62&lt;=F62,"À commander","OK"))</f>
        <v/>
      </c>
    </row>
    <row r="63">
      <c r="A63" s="2" t="n"/>
      <c r="B63" s="2" t="n"/>
      <c r="C63" s="2" t="n"/>
      <c r="D63" s="2" t="n"/>
      <c r="E63" s="6" t="n"/>
      <c r="F63" s="6" t="n"/>
      <c r="G63" s="13" t="n"/>
      <c r="H63" s="8" t="n"/>
      <c r="I63" s="2" t="n"/>
      <c r="J63" s="11">
        <f>IF(A63="","",E63*G63)</f>
        <v/>
      </c>
      <c r="K63" s="15">
        <f>IF(A63="","",E63+SUMIFS('Mouvements'!$G$2:$G$101,'Mouvements'!$D$2:$D$101,A63,'Mouvements'!$C$2:$C$101,"Entrée")-SUMIFS('Mouvements'!$G$2:$G$101,'Mouvements'!$D$2:$D$101,A63,'Mouvements'!$C$2:$C$101,"Sortie"))</f>
        <v/>
      </c>
      <c r="L63" s="11">
        <f>IF(A63="","",K63*G63)</f>
        <v/>
      </c>
      <c r="M63" s="12">
        <f>IF(A63="","",IF(K63&lt;=F63,"À commander","OK"))</f>
        <v/>
      </c>
    </row>
    <row r="64">
      <c r="A64" s="2" t="n"/>
      <c r="B64" s="2" t="n"/>
      <c r="C64" s="2" t="n"/>
      <c r="D64" s="2" t="n"/>
      <c r="E64" s="6" t="n"/>
      <c r="F64" s="6" t="n"/>
      <c r="G64" s="13" t="n"/>
      <c r="H64" s="8" t="n"/>
      <c r="I64" s="2" t="n"/>
      <c r="J64" s="7">
        <f>IF(A64="","",E64*G64)</f>
        <v/>
      </c>
      <c r="K64" s="14">
        <f>IF(A64="","",E64+SUMIFS('Mouvements'!$G$2:$G$101,'Mouvements'!$D$2:$D$101,A64,'Mouvements'!$C$2:$C$101,"Entrée")-SUMIFS('Mouvements'!$G$2:$G$101,'Mouvements'!$D$2:$D$101,A64,'Mouvements'!$C$2:$C$101,"Sortie"))</f>
        <v/>
      </c>
      <c r="L64" s="7">
        <f>IF(A64="","",K64*G64)</f>
        <v/>
      </c>
      <c r="M64" s="9">
        <f>IF(A64="","",IF(K64&lt;=F64,"À commander","OK"))</f>
        <v/>
      </c>
    </row>
    <row r="65">
      <c r="A65" s="2" t="n"/>
      <c r="B65" s="2" t="n"/>
      <c r="C65" s="2" t="n"/>
      <c r="D65" s="2" t="n"/>
      <c r="E65" s="6" t="n"/>
      <c r="F65" s="6" t="n"/>
      <c r="G65" s="13" t="n"/>
      <c r="H65" s="8" t="n"/>
      <c r="I65" s="2" t="n"/>
      <c r="J65" s="11">
        <f>IF(A65="","",E65*G65)</f>
        <v/>
      </c>
      <c r="K65" s="15">
        <f>IF(A65="","",E65+SUMIFS('Mouvements'!$G$2:$G$101,'Mouvements'!$D$2:$D$101,A65,'Mouvements'!$C$2:$C$101,"Entrée")-SUMIFS('Mouvements'!$G$2:$G$101,'Mouvements'!$D$2:$D$101,A65,'Mouvements'!$C$2:$C$101,"Sortie"))</f>
        <v/>
      </c>
      <c r="L65" s="11">
        <f>IF(A65="","",K65*G65)</f>
        <v/>
      </c>
      <c r="M65" s="12">
        <f>IF(A65="","",IF(K65&lt;=F65,"À commander","OK"))</f>
        <v/>
      </c>
    </row>
    <row r="66">
      <c r="A66" s="2" t="n"/>
      <c r="B66" s="2" t="n"/>
      <c r="C66" s="2" t="n"/>
      <c r="D66" s="2" t="n"/>
      <c r="E66" s="6" t="n"/>
      <c r="F66" s="6" t="n"/>
      <c r="G66" s="13" t="n"/>
      <c r="H66" s="8" t="n"/>
      <c r="I66" s="2" t="n"/>
      <c r="J66" s="7">
        <f>IF(A66="","",E66*G66)</f>
        <v/>
      </c>
      <c r="K66" s="14">
        <f>IF(A66="","",E66+SUMIFS('Mouvements'!$G$2:$G$101,'Mouvements'!$D$2:$D$101,A66,'Mouvements'!$C$2:$C$101,"Entrée")-SUMIFS('Mouvements'!$G$2:$G$101,'Mouvements'!$D$2:$D$101,A66,'Mouvements'!$C$2:$C$101,"Sortie"))</f>
        <v/>
      </c>
      <c r="L66" s="7">
        <f>IF(A66="","",K66*G66)</f>
        <v/>
      </c>
      <c r="M66" s="9">
        <f>IF(A66="","",IF(K66&lt;=F66,"À commander","OK"))</f>
        <v/>
      </c>
    </row>
    <row r="67">
      <c r="A67" s="2" t="n"/>
      <c r="B67" s="2" t="n"/>
      <c r="C67" s="2" t="n"/>
      <c r="D67" s="2" t="n"/>
      <c r="E67" s="6" t="n"/>
      <c r="F67" s="6" t="n"/>
      <c r="G67" s="13" t="n"/>
      <c r="H67" s="8" t="n"/>
      <c r="I67" s="2" t="n"/>
      <c r="J67" s="11">
        <f>IF(A67="","",E67*G67)</f>
        <v/>
      </c>
      <c r="K67" s="15">
        <f>IF(A67="","",E67+SUMIFS('Mouvements'!$G$2:$G$101,'Mouvements'!$D$2:$D$101,A67,'Mouvements'!$C$2:$C$101,"Entrée")-SUMIFS('Mouvements'!$G$2:$G$101,'Mouvements'!$D$2:$D$101,A67,'Mouvements'!$C$2:$C$101,"Sortie"))</f>
        <v/>
      </c>
      <c r="L67" s="11">
        <f>IF(A67="","",K67*G67)</f>
        <v/>
      </c>
      <c r="M67" s="12">
        <f>IF(A67="","",IF(K67&lt;=F67,"À commander","OK"))</f>
        <v/>
      </c>
    </row>
    <row r="68">
      <c r="A68" s="2" t="n"/>
      <c r="B68" s="2" t="n"/>
      <c r="C68" s="2" t="n"/>
      <c r="D68" s="2" t="n"/>
      <c r="E68" s="6" t="n"/>
      <c r="F68" s="6" t="n"/>
      <c r="G68" s="13" t="n"/>
      <c r="H68" s="8" t="n"/>
      <c r="I68" s="2" t="n"/>
      <c r="J68" s="7">
        <f>IF(A68="","",E68*G68)</f>
        <v/>
      </c>
      <c r="K68" s="14">
        <f>IF(A68="","",E68+SUMIFS('Mouvements'!$G$2:$G$101,'Mouvements'!$D$2:$D$101,A68,'Mouvements'!$C$2:$C$101,"Entrée")-SUMIFS('Mouvements'!$G$2:$G$101,'Mouvements'!$D$2:$D$101,A68,'Mouvements'!$C$2:$C$101,"Sortie"))</f>
        <v/>
      </c>
      <c r="L68" s="7">
        <f>IF(A68="","",K68*G68)</f>
        <v/>
      </c>
      <c r="M68" s="9">
        <f>IF(A68="","",IF(K68&lt;=F68,"À commander","OK"))</f>
        <v/>
      </c>
    </row>
    <row r="69">
      <c r="A69" s="2" t="n"/>
      <c r="B69" s="2" t="n"/>
      <c r="C69" s="2" t="n"/>
      <c r="D69" s="2" t="n"/>
      <c r="E69" s="6" t="n"/>
      <c r="F69" s="6" t="n"/>
      <c r="G69" s="13" t="n"/>
      <c r="H69" s="8" t="n"/>
      <c r="I69" s="2" t="n"/>
      <c r="J69" s="11">
        <f>IF(A69="","",E69*G69)</f>
        <v/>
      </c>
      <c r="K69" s="15">
        <f>IF(A69="","",E69+SUMIFS('Mouvements'!$G$2:$G$101,'Mouvements'!$D$2:$D$101,A69,'Mouvements'!$C$2:$C$101,"Entrée")-SUMIFS('Mouvements'!$G$2:$G$101,'Mouvements'!$D$2:$D$101,A69,'Mouvements'!$C$2:$C$101,"Sortie"))</f>
        <v/>
      </c>
      <c r="L69" s="11">
        <f>IF(A69="","",K69*G69)</f>
        <v/>
      </c>
      <c r="M69" s="12">
        <f>IF(A69="","",IF(K69&lt;=F69,"À commander","OK"))</f>
        <v/>
      </c>
    </row>
    <row r="70">
      <c r="A70" s="2" t="n"/>
      <c r="B70" s="2" t="n"/>
      <c r="C70" s="2" t="n"/>
      <c r="D70" s="2" t="n"/>
      <c r="E70" s="6" t="n"/>
      <c r="F70" s="6" t="n"/>
      <c r="G70" s="13" t="n"/>
      <c r="H70" s="8" t="n"/>
      <c r="I70" s="2" t="n"/>
      <c r="J70" s="7">
        <f>IF(A70="","",E70*G70)</f>
        <v/>
      </c>
      <c r="K70" s="14">
        <f>IF(A70="","",E70+SUMIFS('Mouvements'!$G$2:$G$101,'Mouvements'!$D$2:$D$101,A70,'Mouvements'!$C$2:$C$101,"Entrée")-SUMIFS('Mouvements'!$G$2:$G$101,'Mouvements'!$D$2:$D$101,A70,'Mouvements'!$C$2:$C$101,"Sortie"))</f>
        <v/>
      </c>
      <c r="L70" s="7">
        <f>IF(A70="","",K70*G70)</f>
        <v/>
      </c>
      <c r="M70" s="9">
        <f>IF(A70="","",IF(K70&lt;=F70,"À commander","OK"))</f>
        <v/>
      </c>
    </row>
    <row r="71">
      <c r="A71" s="2" t="n"/>
      <c r="B71" s="2" t="n"/>
      <c r="C71" s="2" t="n"/>
      <c r="D71" s="2" t="n"/>
      <c r="E71" s="6" t="n"/>
      <c r="F71" s="6" t="n"/>
      <c r="G71" s="13" t="n"/>
      <c r="H71" s="8" t="n"/>
      <c r="I71" s="2" t="n"/>
      <c r="J71" s="11">
        <f>IF(A71="","",E71*G71)</f>
        <v/>
      </c>
      <c r="K71" s="15">
        <f>IF(A71="","",E71+SUMIFS('Mouvements'!$G$2:$G$101,'Mouvements'!$D$2:$D$101,A71,'Mouvements'!$C$2:$C$101,"Entrée")-SUMIFS('Mouvements'!$G$2:$G$101,'Mouvements'!$D$2:$D$101,A71,'Mouvements'!$C$2:$C$101,"Sortie"))</f>
        <v/>
      </c>
      <c r="L71" s="11">
        <f>IF(A71="","",K71*G71)</f>
        <v/>
      </c>
      <c r="M71" s="12">
        <f>IF(A71="","",IF(K71&lt;=F71,"À commander","OK"))</f>
        <v/>
      </c>
    </row>
    <row r="72">
      <c r="A72" s="2" t="n"/>
      <c r="B72" s="2" t="n"/>
      <c r="C72" s="2" t="n"/>
      <c r="D72" s="2" t="n"/>
      <c r="E72" s="6" t="n"/>
      <c r="F72" s="6" t="n"/>
      <c r="G72" s="13" t="n"/>
      <c r="H72" s="8" t="n"/>
      <c r="I72" s="2" t="n"/>
      <c r="J72" s="7">
        <f>IF(A72="","",E72*G72)</f>
        <v/>
      </c>
      <c r="K72" s="14">
        <f>IF(A72="","",E72+SUMIFS('Mouvements'!$G$2:$G$101,'Mouvements'!$D$2:$D$101,A72,'Mouvements'!$C$2:$C$101,"Entrée")-SUMIFS('Mouvements'!$G$2:$G$101,'Mouvements'!$D$2:$D$101,A72,'Mouvements'!$C$2:$C$101,"Sortie"))</f>
        <v/>
      </c>
      <c r="L72" s="7">
        <f>IF(A72="","",K72*G72)</f>
        <v/>
      </c>
      <c r="M72" s="9">
        <f>IF(A72="","",IF(K72&lt;=F72,"À commander","OK"))</f>
        <v/>
      </c>
    </row>
    <row r="73">
      <c r="A73" s="2" t="n"/>
      <c r="B73" s="2" t="n"/>
      <c r="C73" s="2" t="n"/>
      <c r="D73" s="2" t="n"/>
      <c r="E73" s="6" t="n"/>
      <c r="F73" s="6" t="n"/>
      <c r="G73" s="13" t="n"/>
      <c r="H73" s="8" t="n"/>
      <c r="I73" s="2" t="n"/>
      <c r="J73" s="11">
        <f>IF(A73="","",E73*G73)</f>
        <v/>
      </c>
      <c r="K73" s="15">
        <f>IF(A73="","",E73+SUMIFS('Mouvements'!$G$2:$G$101,'Mouvements'!$D$2:$D$101,A73,'Mouvements'!$C$2:$C$101,"Entrée")-SUMIFS('Mouvements'!$G$2:$G$101,'Mouvements'!$D$2:$D$101,A73,'Mouvements'!$C$2:$C$101,"Sortie"))</f>
        <v/>
      </c>
      <c r="L73" s="11">
        <f>IF(A73="","",K73*G73)</f>
        <v/>
      </c>
      <c r="M73" s="12">
        <f>IF(A73="","",IF(K73&lt;=F73,"À commander","OK"))</f>
        <v/>
      </c>
    </row>
    <row r="74">
      <c r="A74" s="2" t="n"/>
      <c r="B74" s="2" t="n"/>
      <c r="C74" s="2" t="n"/>
      <c r="D74" s="2" t="n"/>
      <c r="E74" s="6" t="n"/>
      <c r="F74" s="6" t="n"/>
      <c r="G74" s="13" t="n"/>
      <c r="H74" s="8" t="n"/>
      <c r="I74" s="2" t="n"/>
      <c r="J74" s="7">
        <f>IF(A74="","",E74*G74)</f>
        <v/>
      </c>
      <c r="K74" s="14">
        <f>IF(A74="","",E74+SUMIFS('Mouvements'!$G$2:$G$101,'Mouvements'!$D$2:$D$101,A74,'Mouvements'!$C$2:$C$101,"Entrée")-SUMIFS('Mouvements'!$G$2:$G$101,'Mouvements'!$D$2:$D$101,A74,'Mouvements'!$C$2:$C$101,"Sortie"))</f>
        <v/>
      </c>
      <c r="L74" s="7">
        <f>IF(A74="","",K74*G74)</f>
        <v/>
      </c>
      <c r="M74" s="9">
        <f>IF(A74="","",IF(K74&lt;=F74,"À commander","OK"))</f>
        <v/>
      </c>
    </row>
    <row r="75">
      <c r="A75" s="2" t="n"/>
      <c r="B75" s="2" t="n"/>
      <c r="C75" s="2" t="n"/>
      <c r="D75" s="2" t="n"/>
      <c r="E75" s="6" t="n"/>
      <c r="F75" s="6" t="n"/>
      <c r="G75" s="13" t="n"/>
      <c r="H75" s="8" t="n"/>
      <c r="I75" s="2" t="n"/>
      <c r="J75" s="11">
        <f>IF(A75="","",E75*G75)</f>
        <v/>
      </c>
      <c r="K75" s="15">
        <f>IF(A75="","",E75+SUMIFS('Mouvements'!$G$2:$G$101,'Mouvements'!$D$2:$D$101,A75,'Mouvements'!$C$2:$C$101,"Entrée")-SUMIFS('Mouvements'!$G$2:$G$101,'Mouvements'!$D$2:$D$101,A75,'Mouvements'!$C$2:$C$101,"Sortie"))</f>
        <v/>
      </c>
      <c r="L75" s="11">
        <f>IF(A75="","",K75*G75)</f>
        <v/>
      </c>
      <c r="M75" s="12">
        <f>IF(A75="","",IF(K75&lt;=F75,"À commander","OK"))</f>
        <v/>
      </c>
    </row>
    <row r="76">
      <c r="A76" s="2" t="n"/>
      <c r="B76" s="2" t="n"/>
      <c r="C76" s="2" t="n"/>
      <c r="D76" s="2" t="n"/>
      <c r="E76" s="6" t="n"/>
      <c r="F76" s="6" t="n"/>
      <c r="G76" s="13" t="n"/>
      <c r="H76" s="8" t="n"/>
      <c r="I76" s="2" t="n"/>
      <c r="J76" s="7">
        <f>IF(A76="","",E76*G76)</f>
        <v/>
      </c>
      <c r="K76" s="14">
        <f>IF(A76="","",E76+SUMIFS('Mouvements'!$G$2:$G$101,'Mouvements'!$D$2:$D$101,A76,'Mouvements'!$C$2:$C$101,"Entrée")-SUMIFS('Mouvements'!$G$2:$G$101,'Mouvements'!$D$2:$D$101,A76,'Mouvements'!$C$2:$C$101,"Sortie"))</f>
        <v/>
      </c>
      <c r="L76" s="7">
        <f>IF(A76="","",K76*G76)</f>
        <v/>
      </c>
      <c r="M76" s="9">
        <f>IF(A76="","",IF(K76&lt;=F76,"À commander","OK"))</f>
        <v/>
      </c>
    </row>
    <row r="77">
      <c r="A77" s="2" t="n"/>
      <c r="B77" s="2" t="n"/>
      <c r="C77" s="2" t="n"/>
      <c r="D77" s="2" t="n"/>
      <c r="E77" s="6" t="n"/>
      <c r="F77" s="6" t="n"/>
      <c r="G77" s="13" t="n"/>
      <c r="H77" s="8" t="n"/>
      <c r="I77" s="2" t="n"/>
      <c r="J77" s="11">
        <f>IF(A77="","",E77*G77)</f>
        <v/>
      </c>
      <c r="K77" s="15">
        <f>IF(A77="","",E77+SUMIFS('Mouvements'!$G$2:$G$101,'Mouvements'!$D$2:$D$101,A77,'Mouvements'!$C$2:$C$101,"Entrée")-SUMIFS('Mouvements'!$G$2:$G$101,'Mouvements'!$D$2:$D$101,A77,'Mouvements'!$C$2:$C$101,"Sortie"))</f>
        <v/>
      </c>
      <c r="L77" s="11">
        <f>IF(A77="","",K77*G77)</f>
        <v/>
      </c>
      <c r="M77" s="12">
        <f>IF(A77="","",IF(K77&lt;=F77,"À commander","OK"))</f>
        <v/>
      </c>
    </row>
    <row r="78">
      <c r="A78" s="2" t="n"/>
      <c r="B78" s="2" t="n"/>
      <c r="C78" s="2" t="n"/>
      <c r="D78" s="2" t="n"/>
      <c r="E78" s="6" t="n"/>
      <c r="F78" s="6" t="n"/>
      <c r="G78" s="13" t="n"/>
      <c r="H78" s="8" t="n"/>
      <c r="I78" s="2" t="n"/>
      <c r="J78" s="7">
        <f>IF(A78="","",E78*G78)</f>
        <v/>
      </c>
      <c r="K78" s="14">
        <f>IF(A78="","",E78+SUMIFS('Mouvements'!$G$2:$G$101,'Mouvements'!$D$2:$D$101,A78,'Mouvements'!$C$2:$C$101,"Entrée")-SUMIFS('Mouvements'!$G$2:$G$101,'Mouvements'!$D$2:$D$101,A78,'Mouvements'!$C$2:$C$101,"Sortie"))</f>
        <v/>
      </c>
      <c r="L78" s="7">
        <f>IF(A78="","",K78*G78)</f>
        <v/>
      </c>
      <c r="M78" s="9">
        <f>IF(A78="","",IF(K78&lt;=F78,"À commander","OK"))</f>
        <v/>
      </c>
    </row>
    <row r="79">
      <c r="A79" s="2" t="n"/>
      <c r="B79" s="2" t="n"/>
      <c r="C79" s="2" t="n"/>
      <c r="D79" s="2" t="n"/>
      <c r="E79" s="6" t="n"/>
      <c r="F79" s="6" t="n"/>
      <c r="G79" s="13" t="n"/>
      <c r="H79" s="8" t="n"/>
      <c r="I79" s="2" t="n"/>
      <c r="J79" s="11">
        <f>IF(A79="","",E79*G79)</f>
        <v/>
      </c>
      <c r="K79" s="15">
        <f>IF(A79="","",E79+SUMIFS('Mouvements'!$G$2:$G$101,'Mouvements'!$D$2:$D$101,A79,'Mouvements'!$C$2:$C$101,"Entrée")-SUMIFS('Mouvements'!$G$2:$G$101,'Mouvements'!$D$2:$D$101,A79,'Mouvements'!$C$2:$C$101,"Sortie"))</f>
        <v/>
      </c>
      <c r="L79" s="11">
        <f>IF(A79="","",K79*G79)</f>
        <v/>
      </c>
      <c r="M79" s="12">
        <f>IF(A79="","",IF(K79&lt;=F79,"À commander","OK"))</f>
        <v/>
      </c>
    </row>
    <row r="80">
      <c r="A80" s="2" t="n"/>
      <c r="B80" s="2" t="n"/>
      <c r="C80" s="2" t="n"/>
      <c r="D80" s="2" t="n"/>
      <c r="E80" s="6" t="n"/>
      <c r="F80" s="6" t="n"/>
      <c r="G80" s="13" t="n"/>
      <c r="H80" s="8" t="n"/>
      <c r="I80" s="2" t="n"/>
      <c r="J80" s="7">
        <f>IF(A80="","",E80*G80)</f>
        <v/>
      </c>
      <c r="K80" s="14">
        <f>IF(A80="","",E80+SUMIFS('Mouvements'!$G$2:$G$101,'Mouvements'!$D$2:$D$101,A80,'Mouvements'!$C$2:$C$101,"Entrée")-SUMIFS('Mouvements'!$G$2:$G$101,'Mouvements'!$D$2:$D$101,A80,'Mouvements'!$C$2:$C$101,"Sortie"))</f>
        <v/>
      </c>
      <c r="L80" s="7">
        <f>IF(A80="","",K80*G80)</f>
        <v/>
      </c>
      <c r="M80" s="9">
        <f>IF(A80="","",IF(K80&lt;=F80,"À commander","OK"))</f>
        <v/>
      </c>
    </row>
    <row r="81">
      <c r="A81" s="2" t="n"/>
      <c r="B81" s="2" t="n"/>
      <c r="C81" s="2" t="n"/>
      <c r="D81" s="2" t="n"/>
      <c r="E81" s="6" t="n"/>
      <c r="F81" s="6" t="n"/>
      <c r="G81" s="13" t="n"/>
      <c r="H81" s="8" t="n"/>
      <c r="I81" s="2" t="n"/>
      <c r="J81" s="11">
        <f>IF(A81="","",E81*G81)</f>
        <v/>
      </c>
      <c r="K81" s="15">
        <f>IF(A81="","",E81+SUMIFS('Mouvements'!$G$2:$G$101,'Mouvements'!$D$2:$D$101,A81,'Mouvements'!$C$2:$C$101,"Entrée")-SUMIFS('Mouvements'!$G$2:$G$101,'Mouvements'!$D$2:$D$101,A81,'Mouvements'!$C$2:$C$101,"Sortie"))</f>
        <v/>
      </c>
      <c r="L81" s="11">
        <f>IF(A81="","",K81*G81)</f>
        <v/>
      </c>
      <c r="M81" s="12">
        <f>IF(A81="","",IF(K81&lt;=F81,"À commander","OK"))</f>
        <v/>
      </c>
    </row>
    <row r="82">
      <c r="A82" s="2" t="n"/>
      <c r="B82" s="2" t="n"/>
      <c r="C82" s="2" t="n"/>
      <c r="D82" s="2" t="n"/>
      <c r="E82" s="6" t="n"/>
      <c r="F82" s="6" t="n"/>
      <c r="G82" s="13" t="n"/>
      <c r="H82" s="8" t="n"/>
      <c r="I82" s="2" t="n"/>
      <c r="J82" s="7">
        <f>IF(A82="","",E82*G82)</f>
        <v/>
      </c>
      <c r="K82" s="14">
        <f>IF(A82="","",E82+SUMIFS('Mouvements'!$G$2:$G$101,'Mouvements'!$D$2:$D$101,A82,'Mouvements'!$C$2:$C$101,"Entrée")-SUMIFS('Mouvements'!$G$2:$G$101,'Mouvements'!$D$2:$D$101,A82,'Mouvements'!$C$2:$C$101,"Sortie"))</f>
        <v/>
      </c>
      <c r="L82" s="7">
        <f>IF(A82="","",K82*G82)</f>
        <v/>
      </c>
      <c r="M82" s="9">
        <f>IF(A82="","",IF(K82&lt;=F82,"À commander","OK"))</f>
        <v/>
      </c>
    </row>
    <row r="83">
      <c r="A83" s="2" t="n"/>
      <c r="B83" s="2" t="n"/>
      <c r="C83" s="2" t="n"/>
      <c r="D83" s="2" t="n"/>
      <c r="E83" s="6" t="n"/>
      <c r="F83" s="6" t="n"/>
      <c r="G83" s="13" t="n"/>
      <c r="H83" s="8" t="n"/>
      <c r="I83" s="2" t="n"/>
      <c r="J83" s="11">
        <f>IF(A83="","",E83*G83)</f>
        <v/>
      </c>
      <c r="K83" s="15">
        <f>IF(A83="","",E83+SUMIFS('Mouvements'!$G$2:$G$101,'Mouvements'!$D$2:$D$101,A83,'Mouvements'!$C$2:$C$101,"Entrée")-SUMIFS('Mouvements'!$G$2:$G$101,'Mouvements'!$D$2:$D$101,A83,'Mouvements'!$C$2:$C$101,"Sortie"))</f>
        <v/>
      </c>
      <c r="L83" s="11">
        <f>IF(A83="","",K83*G83)</f>
        <v/>
      </c>
      <c r="M83" s="12">
        <f>IF(A83="","",IF(K83&lt;=F83,"À commander","OK"))</f>
        <v/>
      </c>
    </row>
    <row r="84">
      <c r="A84" s="2" t="n"/>
      <c r="B84" s="2" t="n"/>
      <c r="C84" s="2" t="n"/>
      <c r="D84" s="2" t="n"/>
      <c r="E84" s="6" t="n"/>
      <c r="F84" s="6" t="n"/>
      <c r="G84" s="13" t="n"/>
      <c r="H84" s="8" t="n"/>
      <c r="I84" s="2" t="n"/>
      <c r="J84" s="7">
        <f>IF(A84="","",E84*G84)</f>
        <v/>
      </c>
      <c r="K84" s="14">
        <f>IF(A84="","",E84+SUMIFS('Mouvements'!$G$2:$G$101,'Mouvements'!$D$2:$D$101,A84,'Mouvements'!$C$2:$C$101,"Entrée")-SUMIFS('Mouvements'!$G$2:$G$101,'Mouvements'!$D$2:$D$101,A84,'Mouvements'!$C$2:$C$101,"Sortie"))</f>
        <v/>
      </c>
      <c r="L84" s="7">
        <f>IF(A84="","",K84*G84)</f>
        <v/>
      </c>
      <c r="M84" s="9">
        <f>IF(A84="","",IF(K84&lt;=F84,"À commander","OK"))</f>
        <v/>
      </c>
    </row>
    <row r="85">
      <c r="A85" s="2" t="n"/>
      <c r="B85" s="2" t="n"/>
      <c r="C85" s="2" t="n"/>
      <c r="D85" s="2" t="n"/>
      <c r="E85" s="6" t="n"/>
      <c r="F85" s="6" t="n"/>
      <c r="G85" s="13" t="n"/>
      <c r="H85" s="8" t="n"/>
      <c r="I85" s="2" t="n"/>
      <c r="J85" s="11">
        <f>IF(A85="","",E85*G85)</f>
        <v/>
      </c>
      <c r="K85" s="15">
        <f>IF(A85="","",E85+SUMIFS('Mouvements'!$G$2:$G$101,'Mouvements'!$D$2:$D$101,A85,'Mouvements'!$C$2:$C$101,"Entrée")-SUMIFS('Mouvements'!$G$2:$G$101,'Mouvements'!$D$2:$D$101,A85,'Mouvements'!$C$2:$C$101,"Sortie"))</f>
        <v/>
      </c>
      <c r="L85" s="11">
        <f>IF(A85="","",K85*G85)</f>
        <v/>
      </c>
      <c r="M85" s="12">
        <f>IF(A85="","",IF(K85&lt;=F85,"À commander","OK"))</f>
        <v/>
      </c>
    </row>
    <row r="86">
      <c r="A86" s="2" t="n"/>
      <c r="B86" s="2" t="n"/>
      <c r="C86" s="2" t="n"/>
      <c r="D86" s="2" t="n"/>
      <c r="E86" s="6" t="n"/>
      <c r="F86" s="6" t="n"/>
      <c r="G86" s="13" t="n"/>
      <c r="H86" s="8" t="n"/>
      <c r="I86" s="2" t="n"/>
      <c r="J86" s="7">
        <f>IF(A86="","",E86*G86)</f>
        <v/>
      </c>
      <c r="K86" s="14">
        <f>IF(A86="","",E86+SUMIFS('Mouvements'!$G$2:$G$101,'Mouvements'!$D$2:$D$101,A86,'Mouvements'!$C$2:$C$101,"Entrée")-SUMIFS('Mouvements'!$G$2:$G$101,'Mouvements'!$D$2:$D$101,A86,'Mouvements'!$C$2:$C$101,"Sortie"))</f>
        <v/>
      </c>
      <c r="L86" s="7">
        <f>IF(A86="","",K86*G86)</f>
        <v/>
      </c>
      <c r="M86" s="9">
        <f>IF(A86="","",IF(K86&lt;=F86,"À commander","OK"))</f>
        <v/>
      </c>
    </row>
    <row r="87">
      <c r="A87" s="2" t="n"/>
      <c r="B87" s="2" t="n"/>
      <c r="C87" s="2" t="n"/>
      <c r="D87" s="2" t="n"/>
      <c r="E87" s="6" t="n"/>
      <c r="F87" s="6" t="n"/>
      <c r="G87" s="13" t="n"/>
      <c r="H87" s="8" t="n"/>
      <c r="I87" s="2" t="n"/>
      <c r="J87" s="11">
        <f>IF(A87="","",E87*G87)</f>
        <v/>
      </c>
      <c r="K87" s="15">
        <f>IF(A87="","",E87+SUMIFS('Mouvements'!$G$2:$G$101,'Mouvements'!$D$2:$D$101,A87,'Mouvements'!$C$2:$C$101,"Entrée")-SUMIFS('Mouvements'!$G$2:$G$101,'Mouvements'!$D$2:$D$101,A87,'Mouvements'!$C$2:$C$101,"Sortie"))</f>
        <v/>
      </c>
      <c r="L87" s="11">
        <f>IF(A87="","",K87*G87)</f>
        <v/>
      </c>
      <c r="M87" s="12">
        <f>IF(A87="","",IF(K87&lt;=F87,"À commander","OK"))</f>
        <v/>
      </c>
    </row>
    <row r="88">
      <c r="A88" s="2" t="n"/>
      <c r="B88" s="2" t="n"/>
      <c r="C88" s="2" t="n"/>
      <c r="D88" s="2" t="n"/>
      <c r="E88" s="6" t="n"/>
      <c r="F88" s="6" t="n"/>
      <c r="G88" s="13" t="n"/>
      <c r="H88" s="8" t="n"/>
      <c r="I88" s="2" t="n"/>
      <c r="J88" s="7">
        <f>IF(A88="","",E88*G88)</f>
        <v/>
      </c>
      <c r="K88" s="14">
        <f>IF(A88="","",E88+SUMIFS('Mouvements'!$G$2:$G$101,'Mouvements'!$D$2:$D$101,A88,'Mouvements'!$C$2:$C$101,"Entrée")-SUMIFS('Mouvements'!$G$2:$G$101,'Mouvements'!$D$2:$D$101,A88,'Mouvements'!$C$2:$C$101,"Sortie"))</f>
        <v/>
      </c>
      <c r="L88" s="7">
        <f>IF(A88="","",K88*G88)</f>
        <v/>
      </c>
      <c r="M88" s="9">
        <f>IF(A88="","",IF(K88&lt;=F88,"À commander","OK"))</f>
        <v/>
      </c>
    </row>
    <row r="89">
      <c r="A89" s="2" t="n"/>
      <c r="B89" s="2" t="n"/>
      <c r="C89" s="2" t="n"/>
      <c r="D89" s="2" t="n"/>
      <c r="E89" s="6" t="n"/>
      <c r="F89" s="6" t="n"/>
      <c r="G89" s="13" t="n"/>
      <c r="H89" s="8" t="n"/>
      <c r="I89" s="2" t="n"/>
      <c r="J89" s="11">
        <f>IF(A89="","",E89*G89)</f>
        <v/>
      </c>
      <c r="K89" s="15">
        <f>IF(A89="","",E89+SUMIFS('Mouvements'!$G$2:$G$101,'Mouvements'!$D$2:$D$101,A89,'Mouvements'!$C$2:$C$101,"Entrée")-SUMIFS('Mouvements'!$G$2:$G$101,'Mouvements'!$D$2:$D$101,A89,'Mouvements'!$C$2:$C$101,"Sortie"))</f>
        <v/>
      </c>
      <c r="L89" s="11">
        <f>IF(A89="","",K89*G89)</f>
        <v/>
      </c>
      <c r="M89" s="12">
        <f>IF(A89="","",IF(K89&lt;=F89,"À commander","OK"))</f>
        <v/>
      </c>
    </row>
    <row r="90">
      <c r="A90" s="2" t="n"/>
      <c r="B90" s="2" t="n"/>
      <c r="C90" s="2" t="n"/>
      <c r="D90" s="2" t="n"/>
      <c r="E90" s="6" t="n"/>
      <c r="F90" s="6" t="n"/>
      <c r="G90" s="13" t="n"/>
      <c r="H90" s="8" t="n"/>
      <c r="I90" s="2" t="n"/>
      <c r="J90" s="7">
        <f>IF(A90="","",E90*G90)</f>
        <v/>
      </c>
      <c r="K90" s="14">
        <f>IF(A90="","",E90+SUMIFS('Mouvements'!$G$2:$G$101,'Mouvements'!$D$2:$D$101,A90,'Mouvements'!$C$2:$C$101,"Entrée")-SUMIFS('Mouvements'!$G$2:$G$101,'Mouvements'!$D$2:$D$101,A90,'Mouvements'!$C$2:$C$101,"Sortie"))</f>
        <v/>
      </c>
      <c r="L90" s="7">
        <f>IF(A90="","",K90*G90)</f>
        <v/>
      </c>
      <c r="M90" s="9">
        <f>IF(A90="","",IF(K90&lt;=F90,"À commander","OK"))</f>
        <v/>
      </c>
    </row>
    <row r="91">
      <c r="A91" s="2" t="n"/>
      <c r="B91" s="2" t="n"/>
      <c r="C91" s="2" t="n"/>
      <c r="D91" s="2" t="n"/>
      <c r="E91" s="6" t="n"/>
      <c r="F91" s="6" t="n"/>
      <c r="G91" s="13" t="n"/>
      <c r="H91" s="8" t="n"/>
      <c r="I91" s="2" t="n"/>
      <c r="J91" s="11">
        <f>IF(A91="","",E91*G91)</f>
        <v/>
      </c>
      <c r="K91" s="15">
        <f>IF(A91="","",E91+SUMIFS('Mouvements'!$G$2:$G$101,'Mouvements'!$D$2:$D$101,A91,'Mouvements'!$C$2:$C$101,"Entrée")-SUMIFS('Mouvements'!$G$2:$G$101,'Mouvements'!$D$2:$D$101,A91,'Mouvements'!$C$2:$C$101,"Sortie"))</f>
        <v/>
      </c>
      <c r="L91" s="11">
        <f>IF(A91="","",K91*G91)</f>
        <v/>
      </c>
      <c r="M91" s="12">
        <f>IF(A91="","",IF(K91&lt;=F91,"À commander","OK"))</f>
        <v/>
      </c>
    </row>
    <row r="92">
      <c r="A92" s="2" t="n"/>
      <c r="B92" s="2" t="n"/>
      <c r="C92" s="2" t="n"/>
      <c r="D92" s="2" t="n"/>
      <c r="E92" s="6" t="n"/>
      <c r="F92" s="6" t="n"/>
      <c r="G92" s="13" t="n"/>
      <c r="H92" s="8" t="n"/>
      <c r="I92" s="2" t="n"/>
      <c r="J92" s="7">
        <f>IF(A92="","",E92*G92)</f>
        <v/>
      </c>
      <c r="K92" s="14">
        <f>IF(A92="","",E92+SUMIFS('Mouvements'!$G$2:$G$101,'Mouvements'!$D$2:$D$101,A92,'Mouvements'!$C$2:$C$101,"Entrée")-SUMIFS('Mouvements'!$G$2:$G$101,'Mouvements'!$D$2:$D$101,A92,'Mouvements'!$C$2:$C$101,"Sortie"))</f>
        <v/>
      </c>
      <c r="L92" s="7">
        <f>IF(A92="","",K92*G92)</f>
        <v/>
      </c>
      <c r="M92" s="9">
        <f>IF(A92="","",IF(K92&lt;=F92,"À commander","OK"))</f>
        <v/>
      </c>
    </row>
    <row r="93">
      <c r="A93" s="2" t="n"/>
      <c r="B93" s="2" t="n"/>
      <c r="C93" s="2" t="n"/>
      <c r="D93" s="2" t="n"/>
      <c r="E93" s="6" t="n"/>
      <c r="F93" s="6" t="n"/>
      <c r="G93" s="13" t="n"/>
      <c r="H93" s="8" t="n"/>
      <c r="I93" s="2" t="n"/>
      <c r="J93" s="11">
        <f>IF(A93="","",E93*G93)</f>
        <v/>
      </c>
      <c r="K93" s="15">
        <f>IF(A93="","",E93+SUMIFS('Mouvements'!$G$2:$G$101,'Mouvements'!$D$2:$D$101,A93,'Mouvements'!$C$2:$C$101,"Entrée")-SUMIFS('Mouvements'!$G$2:$G$101,'Mouvements'!$D$2:$D$101,A93,'Mouvements'!$C$2:$C$101,"Sortie"))</f>
        <v/>
      </c>
      <c r="L93" s="11">
        <f>IF(A93="","",K93*G93)</f>
        <v/>
      </c>
      <c r="M93" s="12">
        <f>IF(A93="","",IF(K93&lt;=F93,"À commander","OK"))</f>
        <v/>
      </c>
    </row>
    <row r="94">
      <c r="A94" s="2" t="n"/>
      <c r="B94" s="2" t="n"/>
      <c r="C94" s="2" t="n"/>
      <c r="D94" s="2" t="n"/>
      <c r="E94" s="6" t="n"/>
      <c r="F94" s="6" t="n"/>
      <c r="G94" s="13" t="n"/>
      <c r="H94" s="8" t="n"/>
      <c r="I94" s="2" t="n"/>
      <c r="J94" s="7">
        <f>IF(A94="","",E94*G94)</f>
        <v/>
      </c>
      <c r="K94" s="14">
        <f>IF(A94="","",E94+SUMIFS('Mouvements'!$G$2:$G$101,'Mouvements'!$D$2:$D$101,A94,'Mouvements'!$C$2:$C$101,"Entrée")-SUMIFS('Mouvements'!$G$2:$G$101,'Mouvements'!$D$2:$D$101,A94,'Mouvements'!$C$2:$C$101,"Sortie"))</f>
        <v/>
      </c>
      <c r="L94" s="7">
        <f>IF(A94="","",K94*G94)</f>
        <v/>
      </c>
      <c r="M94" s="9">
        <f>IF(A94="","",IF(K94&lt;=F94,"À commander","OK"))</f>
        <v/>
      </c>
    </row>
    <row r="95">
      <c r="A95" s="2" t="n"/>
      <c r="B95" s="2" t="n"/>
      <c r="C95" s="2" t="n"/>
      <c r="D95" s="2" t="n"/>
      <c r="E95" s="6" t="n"/>
      <c r="F95" s="6" t="n"/>
      <c r="G95" s="13" t="n"/>
      <c r="H95" s="8" t="n"/>
      <c r="I95" s="2" t="n"/>
      <c r="J95" s="11">
        <f>IF(A95="","",E95*G95)</f>
        <v/>
      </c>
      <c r="K95" s="15">
        <f>IF(A95="","",E95+SUMIFS('Mouvements'!$G$2:$G$101,'Mouvements'!$D$2:$D$101,A95,'Mouvements'!$C$2:$C$101,"Entrée")-SUMIFS('Mouvements'!$G$2:$G$101,'Mouvements'!$D$2:$D$101,A95,'Mouvements'!$C$2:$C$101,"Sortie"))</f>
        <v/>
      </c>
      <c r="L95" s="11">
        <f>IF(A95="","",K95*G95)</f>
        <v/>
      </c>
      <c r="M95" s="12">
        <f>IF(A95="","",IF(K95&lt;=F95,"À commander","OK"))</f>
        <v/>
      </c>
    </row>
    <row r="96">
      <c r="A96" s="2" t="n"/>
      <c r="B96" s="2" t="n"/>
      <c r="C96" s="2" t="n"/>
      <c r="D96" s="2" t="n"/>
      <c r="E96" s="6" t="n"/>
      <c r="F96" s="6" t="n"/>
      <c r="G96" s="13" t="n"/>
      <c r="H96" s="8" t="n"/>
      <c r="I96" s="2" t="n"/>
      <c r="J96" s="7">
        <f>IF(A96="","",E96*G96)</f>
        <v/>
      </c>
      <c r="K96" s="14">
        <f>IF(A96="","",E96+SUMIFS('Mouvements'!$G$2:$G$101,'Mouvements'!$D$2:$D$101,A96,'Mouvements'!$C$2:$C$101,"Entrée")-SUMIFS('Mouvements'!$G$2:$G$101,'Mouvements'!$D$2:$D$101,A96,'Mouvements'!$C$2:$C$101,"Sortie"))</f>
        <v/>
      </c>
      <c r="L96" s="7">
        <f>IF(A96="","",K96*G96)</f>
        <v/>
      </c>
      <c r="M96" s="9">
        <f>IF(A96="","",IF(K96&lt;=F96,"À commander","OK"))</f>
        <v/>
      </c>
    </row>
    <row r="97">
      <c r="A97" s="2" t="n"/>
      <c r="B97" s="2" t="n"/>
      <c r="C97" s="2" t="n"/>
      <c r="D97" s="2" t="n"/>
      <c r="E97" s="6" t="n"/>
      <c r="F97" s="6" t="n"/>
      <c r="G97" s="13" t="n"/>
      <c r="H97" s="8" t="n"/>
      <c r="I97" s="2" t="n"/>
      <c r="J97" s="11">
        <f>IF(A97="","",E97*G97)</f>
        <v/>
      </c>
      <c r="K97" s="15">
        <f>IF(A97="","",E97+SUMIFS('Mouvements'!$G$2:$G$101,'Mouvements'!$D$2:$D$101,A97,'Mouvements'!$C$2:$C$101,"Entrée")-SUMIFS('Mouvements'!$G$2:$G$101,'Mouvements'!$D$2:$D$101,A97,'Mouvements'!$C$2:$C$101,"Sortie"))</f>
        <v/>
      </c>
      <c r="L97" s="11">
        <f>IF(A97="","",K97*G97)</f>
        <v/>
      </c>
      <c r="M97" s="12">
        <f>IF(A97="","",IF(K97&lt;=F97,"À commander","OK"))</f>
        <v/>
      </c>
    </row>
    <row r="98">
      <c r="A98" s="2" t="n"/>
      <c r="B98" s="2" t="n"/>
      <c r="C98" s="2" t="n"/>
      <c r="D98" s="2" t="n"/>
      <c r="E98" s="6" t="n"/>
      <c r="F98" s="6" t="n"/>
      <c r="G98" s="13" t="n"/>
      <c r="H98" s="8" t="n"/>
      <c r="I98" s="2" t="n"/>
      <c r="J98" s="7">
        <f>IF(A98="","",E98*G98)</f>
        <v/>
      </c>
      <c r="K98" s="14">
        <f>IF(A98="","",E98+SUMIFS('Mouvements'!$G$2:$G$101,'Mouvements'!$D$2:$D$101,A98,'Mouvements'!$C$2:$C$101,"Entrée")-SUMIFS('Mouvements'!$G$2:$G$101,'Mouvements'!$D$2:$D$101,A98,'Mouvements'!$C$2:$C$101,"Sortie"))</f>
        <v/>
      </c>
      <c r="L98" s="7">
        <f>IF(A98="","",K98*G98)</f>
        <v/>
      </c>
      <c r="M98" s="9">
        <f>IF(A98="","",IF(K98&lt;=F98,"À commander","OK"))</f>
        <v/>
      </c>
    </row>
    <row r="99">
      <c r="A99" s="2" t="n"/>
      <c r="B99" s="2" t="n"/>
      <c r="C99" s="2" t="n"/>
      <c r="D99" s="2" t="n"/>
      <c r="E99" s="6" t="n"/>
      <c r="F99" s="6" t="n"/>
      <c r="G99" s="13" t="n"/>
      <c r="H99" s="8" t="n"/>
      <c r="I99" s="2" t="n"/>
      <c r="J99" s="11">
        <f>IF(A99="","",E99*G99)</f>
        <v/>
      </c>
      <c r="K99" s="15">
        <f>IF(A99="","",E99+SUMIFS('Mouvements'!$G$2:$G$101,'Mouvements'!$D$2:$D$101,A99,'Mouvements'!$C$2:$C$101,"Entrée")-SUMIFS('Mouvements'!$G$2:$G$101,'Mouvements'!$D$2:$D$101,A99,'Mouvements'!$C$2:$C$101,"Sortie"))</f>
        <v/>
      </c>
      <c r="L99" s="11">
        <f>IF(A99="","",K99*G99)</f>
        <v/>
      </c>
      <c r="M99" s="12">
        <f>IF(A99="","",IF(K99&lt;=F99,"À commander","OK"))</f>
        <v/>
      </c>
    </row>
    <row r="100">
      <c r="A100" s="2" t="n"/>
      <c r="B100" s="2" t="n"/>
      <c r="C100" s="2" t="n"/>
      <c r="D100" s="2" t="n"/>
      <c r="E100" s="6" t="n"/>
      <c r="F100" s="6" t="n"/>
      <c r="G100" s="13" t="n"/>
      <c r="H100" s="8" t="n"/>
      <c r="I100" s="2" t="n"/>
      <c r="J100" s="7">
        <f>IF(A100="","",E100*G100)</f>
        <v/>
      </c>
      <c r="K100" s="14">
        <f>IF(A100="","",E100+SUMIFS('Mouvements'!$G$2:$G$101,'Mouvements'!$D$2:$D$101,A100,'Mouvements'!$C$2:$C$101,"Entrée")-SUMIFS('Mouvements'!$G$2:$G$101,'Mouvements'!$D$2:$D$101,A100,'Mouvements'!$C$2:$C$101,"Sortie"))</f>
        <v/>
      </c>
      <c r="L100" s="7">
        <f>IF(A100="","",K100*G100)</f>
        <v/>
      </c>
      <c r="M100" s="9">
        <f>IF(A100="","",IF(K100&lt;=F100,"À commander","OK"))</f>
        <v/>
      </c>
    </row>
    <row r="101">
      <c r="A101" s="2" t="n"/>
      <c r="B101" s="2" t="n"/>
      <c r="C101" s="2" t="n"/>
      <c r="D101" s="2" t="n"/>
      <c r="E101" s="6" t="n"/>
      <c r="F101" s="6" t="n"/>
      <c r="G101" s="13" t="n"/>
      <c r="H101" s="8" t="n"/>
      <c r="I101" s="2" t="n"/>
      <c r="J101" s="11">
        <f>IF(A101="","",E101*G101)</f>
        <v/>
      </c>
      <c r="K101" s="15">
        <f>IF(A101="","",E101+SUMIFS('Mouvements'!$G$2:$G$101,'Mouvements'!$D$2:$D$101,A101,'Mouvements'!$C$2:$C$101,"Entrée")-SUMIFS('Mouvements'!$G$2:$G$101,'Mouvements'!$D$2:$D$101,A101,'Mouvements'!$C$2:$C$101,"Sortie"))</f>
        <v/>
      </c>
      <c r="L101" s="11">
        <f>IF(A101="","",K101*G101)</f>
        <v/>
      </c>
      <c r="M101" s="12">
        <f>IF(A101="","",IF(K101&lt;=F101,"À commander","OK"))</f>
        <v/>
      </c>
    </row>
  </sheetData>
  <autoFilter ref="A1:M101"/>
  <conditionalFormatting sqref="M2:M101">
    <cfRule type="expression" priority="1" dxfId="0" stopIfTrue="1">
      <formula>$M2="À commander"</formula>
    </cfRule>
    <cfRule type="expression" priority="2" dxfId="1" stopIfTrue="1">
      <formula>$M2="OK"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8" customWidth="1" min="3" max="3"/>
    <col width="23" customWidth="1" min="4" max="4"/>
    <col width="23" customWidth="1" min="5" max="5"/>
    <col width="15" customWidth="1" min="6" max="6"/>
    <col width="25" customWidth="1" min="7" max="7"/>
    <col width="27" customWidth="1" min="8" max="8"/>
    <col width="4" customWidth="1" min="9" max="9"/>
  </cols>
  <sheetData>
    <row r="1" ht="20" customHeight="1">
      <c r="A1" s="16" t="inlineStr">
        <is>
          <t>Tableau de bord — Suivi des stocks</t>
        </is>
      </c>
      <c r="B1" s="17" t="n"/>
      <c r="C1" s="17" t="n"/>
      <c r="D1" s="17" t="n"/>
      <c r="E1" s="17" t="n"/>
      <c r="F1" s="17" t="n"/>
      <c r="G1" s="17" t="n"/>
      <c r="H1" s="17" t="n"/>
    </row>
    <row r="2" ht="20" customHeight="1"/>
    <row r="3" ht="20" customHeight="1">
      <c r="A3" s="18" t="inlineStr">
        <is>
          <t>Date de mise à jour</t>
        </is>
      </c>
      <c r="B3" s="19">
        <f>IF(COUNTA('Mouvements'!$B$2:$B$101)=0,"",MAX('Mouvements'!$B$2:$B$101))</f>
        <v/>
      </c>
      <c r="C3" s="20" t="n"/>
      <c r="D3" s="18" t="inlineStr">
        <is>
          <t>Nombre total de références</t>
        </is>
      </c>
      <c r="E3" s="21">
        <f>COUNTIF('Produits'!$A$2:$A$101,"&lt;&gt;")</f>
        <v/>
      </c>
      <c r="F3" s="20" t="n"/>
      <c r="G3" s="18" t="inlineStr">
        <is>
          <t>Quantité totale entrée</t>
        </is>
      </c>
      <c r="H3" s="21">
        <f>SUMIF('Mouvements'!$C$2:$C$101,"Entrée",'Mouvements'!$G$2:$G$101)</f>
        <v/>
      </c>
    </row>
    <row r="4" ht="20" customHeight="1"/>
    <row r="5" ht="20" customHeight="1">
      <c r="A5" s="18" t="inlineStr">
        <is>
          <t>Quantité totale sortie</t>
        </is>
      </c>
      <c r="B5" s="21">
        <f>SUMIF('Mouvements'!$C$2:$C$101,"Sortie",'Mouvements'!$G$2:$G$101)</f>
        <v/>
      </c>
      <c r="C5" s="20" t="n"/>
      <c r="D5" s="18" t="inlineStr">
        <is>
          <t>Valeur totale des entrées HT</t>
        </is>
      </c>
      <c r="E5" s="22">
        <f>SUMIF('Mouvements'!$C$2:$C$101,"Entrée",'Mouvements'!$I$2:$I$101)</f>
        <v/>
      </c>
      <c r="F5" s="20" t="n"/>
      <c r="G5" s="18" t="inlineStr">
        <is>
          <t>Valeur totale des sorties HT</t>
        </is>
      </c>
      <c r="H5" s="22">
        <f>SUMIF('Mouvements'!$C$2:$C$101,"Sortie",'Mouvements'!$I$2:$I$101)</f>
        <v/>
      </c>
    </row>
    <row r="6" ht="20" customHeight="1"/>
    <row r="7" ht="20" customHeight="1">
      <c r="A7" s="18" t="inlineStr">
        <is>
          <t>Valeur moyenne d’un mouvement</t>
        </is>
      </c>
      <c r="B7" s="22">
        <f>IFERROR(AVERAGE('Mouvements'!$I$2:$I$101),0)</f>
        <v/>
      </c>
      <c r="C7" s="20" t="n"/>
      <c r="D7" s="18" t="inlineStr">
        <is>
          <t>Articles à commander</t>
        </is>
      </c>
      <c r="E7" s="21">
        <f>COUNTIF('Produits'!$M$2:$M$101,"À commander")</f>
        <v/>
      </c>
      <c r="F7" s="20" t="n"/>
      <c r="G7" s="20" t="n"/>
      <c r="H7" s="20" t="n"/>
    </row>
    <row r="8" ht="20" customHeight="1"/>
    <row r="9" ht="20" customHeight="1"/>
    <row r="10" ht="20" customHeight="1">
      <c r="A10" s="1" t="inlineStr">
        <is>
          <t>Catégorie</t>
        </is>
      </c>
      <c r="B10" s="1" t="inlineStr">
        <is>
          <t>Quantité entrée</t>
        </is>
      </c>
      <c r="C10" s="1" t="inlineStr">
        <is>
          <t>Quantité sortie</t>
        </is>
      </c>
      <c r="D10" s="1" t="inlineStr">
        <is>
          <t>Valeur entrées HT (€)</t>
        </is>
      </c>
      <c r="E10" s="1" t="inlineStr">
        <is>
          <t>Valeur sorties HT (€)</t>
        </is>
      </c>
      <c r="F10" s="1" t="inlineStr">
        <is>
          <t>Stock actuel</t>
        </is>
      </c>
      <c r="G10" s="1" t="inlineStr">
        <is>
          <t>Valeur stock actuelle (€)</t>
        </is>
      </c>
      <c r="H10" s="1" t="inlineStr">
        <is>
          <t>Prix unitaire moyen HT (€)</t>
        </is>
      </c>
    </row>
    <row r="11" ht="20" customHeight="1">
      <c r="A11" s="5" t="inlineStr">
        <is>
          <t>Consommables</t>
        </is>
      </c>
      <c r="B11" s="14">
        <f>SUMIFS('Mouvements'!$G$2:$G$101,'Mouvements'!$F$2:$F$101,A11,'Mouvements'!$C$2:$C$101,"Entrée")</f>
        <v/>
      </c>
      <c r="C11" s="14">
        <f>SUMIFS('Mouvements'!$G$2:$G$101,'Mouvements'!$F$2:$F$101,A11,'Mouvements'!$C$2:$C$101,"Sortie")</f>
        <v/>
      </c>
      <c r="D11" s="7">
        <f>SUMIFS('Mouvements'!$I$2:$I$101,'Mouvements'!$F$2:$F$101,A11,'Mouvements'!$C$2:$C$101,"Entrée")</f>
        <v/>
      </c>
      <c r="E11" s="7">
        <f>SUMIFS('Mouvements'!$I$2:$I$101,'Mouvements'!$F$2:$F$101,A11,'Mouvements'!$C$2:$C$101,"Sortie")</f>
        <v/>
      </c>
      <c r="F11" s="14">
        <f>SUMIF('Produits'!$C$2:$C$101,A11,'Produits'!$K$2:$K$101)</f>
        <v/>
      </c>
      <c r="G11" s="7">
        <f>SUMIF('Produits'!$C$2:$C$101,A11,'Produits'!$L$2:$L$101)</f>
        <v/>
      </c>
      <c r="H11" s="7">
        <f>IFERROR(AVERAGEIF('Produits'!$C$2:$C$101,A11,'Produits'!$G$2:$G$101),0)</f>
        <v/>
      </c>
    </row>
    <row r="12" ht="20" customHeight="1">
      <c r="A12" s="10" t="inlineStr">
        <is>
          <t>Informatique</t>
        </is>
      </c>
      <c r="B12" s="15">
        <f>SUMIFS('Mouvements'!$G$2:$G$101,'Mouvements'!$F$2:$F$101,A12,'Mouvements'!$C$2:$C$101,"Entrée")</f>
        <v/>
      </c>
      <c r="C12" s="15">
        <f>SUMIFS('Mouvements'!$G$2:$G$101,'Mouvements'!$F$2:$F$101,A12,'Mouvements'!$C$2:$C$101,"Sortie")</f>
        <v/>
      </c>
      <c r="D12" s="11">
        <f>SUMIFS('Mouvements'!$I$2:$I$101,'Mouvements'!$F$2:$F$101,A12,'Mouvements'!$C$2:$C$101,"Entrée")</f>
        <v/>
      </c>
      <c r="E12" s="11">
        <f>SUMIFS('Mouvements'!$I$2:$I$101,'Mouvements'!$F$2:$F$101,A12,'Mouvements'!$C$2:$C$101,"Sortie")</f>
        <v/>
      </c>
      <c r="F12" s="15">
        <f>SUMIF('Produits'!$C$2:$C$101,A12,'Produits'!$K$2:$K$101)</f>
        <v/>
      </c>
      <c r="G12" s="11">
        <f>SUMIF('Produits'!$C$2:$C$101,A12,'Produits'!$L$2:$L$101)</f>
        <v/>
      </c>
      <c r="H12" s="11">
        <f>IFERROR(AVERAGEIF('Produits'!$C$2:$C$101,A12,'Produits'!$G$2:$G$101),0)</f>
        <v/>
      </c>
    </row>
    <row r="13" ht="20" customHeight="1">
      <c r="A13" s="5" t="inlineStr">
        <is>
          <t>Classement</t>
        </is>
      </c>
      <c r="B13" s="14">
        <f>SUMIFS('Mouvements'!$G$2:$G$101,'Mouvements'!$F$2:$F$101,A13,'Mouvements'!$C$2:$C$101,"Entrée")</f>
        <v/>
      </c>
      <c r="C13" s="14">
        <f>SUMIFS('Mouvements'!$G$2:$G$101,'Mouvements'!$F$2:$F$101,A13,'Mouvements'!$C$2:$C$101,"Sortie")</f>
        <v/>
      </c>
      <c r="D13" s="7">
        <f>SUMIFS('Mouvements'!$I$2:$I$101,'Mouvements'!$F$2:$F$101,A13,'Mouvements'!$C$2:$C$101,"Entrée")</f>
        <v/>
      </c>
      <c r="E13" s="7">
        <f>SUMIFS('Mouvements'!$I$2:$I$101,'Mouvements'!$F$2:$F$101,A13,'Mouvements'!$C$2:$C$101,"Sortie")</f>
        <v/>
      </c>
      <c r="F13" s="14">
        <f>SUMIF('Produits'!$C$2:$C$101,A13,'Produits'!$K$2:$K$101)</f>
        <v/>
      </c>
      <c r="G13" s="7">
        <f>SUMIF('Produits'!$C$2:$C$101,A13,'Produits'!$L$2:$L$101)</f>
        <v/>
      </c>
      <c r="H13" s="7">
        <f>IFERROR(AVERAGEIF('Produits'!$C$2:$C$101,A13,'Produits'!$G$2:$G$101),0)</f>
        <v/>
      </c>
    </row>
    <row r="14" ht="20" customHeight="1">
      <c r="A14" s="10" t="inlineStr">
        <is>
          <t>Expédition</t>
        </is>
      </c>
      <c r="B14" s="15">
        <f>SUMIFS('Mouvements'!$G$2:$G$101,'Mouvements'!$F$2:$F$101,A14,'Mouvements'!$C$2:$C$101,"Entrée")</f>
        <v/>
      </c>
      <c r="C14" s="15">
        <f>SUMIFS('Mouvements'!$G$2:$G$101,'Mouvements'!$F$2:$F$101,A14,'Mouvements'!$C$2:$C$101,"Sortie")</f>
        <v/>
      </c>
      <c r="D14" s="11">
        <f>SUMIFS('Mouvements'!$I$2:$I$101,'Mouvements'!$F$2:$F$101,A14,'Mouvements'!$C$2:$C$101,"Entrée")</f>
        <v/>
      </c>
      <c r="E14" s="11">
        <f>SUMIFS('Mouvements'!$I$2:$I$101,'Mouvements'!$F$2:$F$101,A14,'Mouvements'!$C$2:$C$101,"Sortie")</f>
        <v/>
      </c>
      <c r="F14" s="15">
        <f>SUMIF('Produits'!$C$2:$C$101,A14,'Produits'!$K$2:$K$101)</f>
        <v/>
      </c>
      <c r="G14" s="11">
        <f>SUMIF('Produits'!$C$2:$C$101,A14,'Produits'!$L$2:$L$101)</f>
        <v/>
      </c>
      <c r="H14" s="11">
        <f>IFERROR(AVERAGEIF('Produits'!$C$2:$C$101,A14,'Produits'!$G$2:$G$101),0)</f>
        <v/>
      </c>
    </row>
    <row r="15" ht="20" customHeight="1"/>
    <row r="16" ht="20" customHeight="1"/>
    <row r="17" ht="20" customHeight="1"/>
    <row r="18" ht="20" customHeight="1">
      <c r="A18" s="1" t="inlineStr">
        <is>
          <t>Référence</t>
        </is>
      </c>
      <c r="B18" s="1" t="inlineStr">
        <is>
          <t>Désignation</t>
        </is>
      </c>
      <c r="C18" s="1" t="inlineStr">
        <is>
          <t>Stock actuel</t>
        </is>
      </c>
      <c r="D18" s="1" t="inlineStr">
        <is>
          <t>Stock minimum</t>
        </is>
      </c>
      <c r="E18" s="1" t="inlineStr">
        <is>
          <t>Écart à commander</t>
        </is>
      </c>
    </row>
    <row r="19" ht="20" customHeight="1">
      <c r="A19" s="5">
        <f>IF('Produits'!$M$2="À commander",'Produits'!$A$2,"")</f>
        <v/>
      </c>
      <c r="B19" s="5">
        <f>IF('Produits'!$M$2="À commander",'Produits'!$B$2,"")</f>
        <v/>
      </c>
      <c r="C19" s="14">
        <f>IF('Produits'!$M$2="À commander",'Produits'!$K$2,0)</f>
        <v/>
      </c>
      <c r="D19" s="14">
        <f>IF('Produits'!$M$2="À commander",'Produits'!$F$2,0)</f>
        <v/>
      </c>
      <c r="E19" s="14">
        <f>IF(A19="","",D19-C19)</f>
        <v/>
      </c>
    </row>
    <row r="20" ht="20" customHeight="1">
      <c r="A20" s="10">
        <f>IF('Produits'!$M$3="À commander",'Produits'!$A$3,"")</f>
        <v/>
      </c>
      <c r="B20" s="10">
        <f>IF('Produits'!$M$3="À commander",'Produits'!$B$3,"")</f>
        <v/>
      </c>
      <c r="C20" s="15">
        <f>IF('Produits'!$M$3="À commander",'Produits'!$K$3,0)</f>
        <v/>
      </c>
      <c r="D20" s="15">
        <f>IF('Produits'!$M$3="À commander",'Produits'!$F$3,0)</f>
        <v/>
      </c>
      <c r="E20" s="15">
        <f>IF(A20="","",D20-C20)</f>
        <v/>
      </c>
    </row>
    <row r="21" ht="20" customHeight="1">
      <c r="A21" s="5">
        <f>IF('Produits'!$M$4="À commander",'Produits'!$A$4,"")</f>
        <v/>
      </c>
      <c r="B21" s="5">
        <f>IF('Produits'!$M$4="À commander",'Produits'!$B$4,"")</f>
        <v/>
      </c>
      <c r="C21" s="14">
        <f>IF('Produits'!$M$4="À commander",'Produits'!$K$4,0)</f>
        <v/>
      </c>
      <c r="D21" s="14">
        <f>IF('Produits'!$M$4="À commander",'Produits'!$F$4,0)</f>
        <v/>
      </c>
      <c r="E21" s="14">
        <f>IF(A21="","",D21-C21)</f>
        <v/>
      </c>
    </row>
    <row r="22" ht="20" customHeight="1">
      <c r="A22" s="10">
        <f>IF('Produits'!$M$5="À commander",'Produits'!$A$5,"")</f>
        <v/>
      </c>
      <c r="B22" s="10">
        <f>IF('Produits'!$M$5="À commander",'Produits'!$B$5,"")</f>
        <v/>
      </c>
      <c r="C22" s="15">
        <f>IF('Produits'!$M$5="À commander",'Produits'!$K$5,0)</f>
        <v/>
      </c>
      <c r="D22" s="15">
        <f>IF('Produits'!$M$5="À commander",'Produits'!$F$5,0)</f>
        <v/>
      </c>
      <c r="E22" s="15">
        <f>IF(A22="","",D22-C22)</f>
        <v/>
      </c>
    </row>
    <row r="23" ht="20" customHeight="1">
      <c r="A23" s="5">
        <f>IF('Produits'!$M$6="À commander",'Produits'!$A$6,"")</f>
        <v/>
      </c>
      <c r="B23" s="5">
        <f>IF('Produits'!$M$6="À commander",'Produits'!$B$6,"")</f>
        <v/>
      </c>
      <c r="C23" s="14">
        <f>IF('Produits'!$M$6="À commander",'Produits'!$K$6,0)</f>
        <v/>
      </c>
      <c r="D23" s="14">
        <f>IF('Produits'!$M$6="À commander",'Produits'!$F$6,0)</f>
        <v/>
      </c>
      <c r="E23" s="14">
        <f>IF(A23="","",D23-C23)</f>
        <v/>
      </c>
    </row>
    <row r="24" ht="20" customHeight="1">
      <c r="A24" s="10">
        <f>IF('Produits'!$M$7="À commander",'Produits'!$A$7,"")</f>
        <v/>
      </c>
      <c r="B24" s="10">
        <f>IF('Produits'!$M$7="À commander",'Produits'!$B$7,"")</f>
        <v/>
      </c>
      <c r="C24" s="15">
        <f>IF('Produits'!$M$7="À commander",'Produits'!$K$7,0)</f>
        <v/>
      </c>
      <c r="D24" s="15">
        <f>IF('Produits'!$M$7="À commander",'Produits'!$F$7,0)</f>
        <v/>
      </c>
      <c r="E24" s="15">
        <f>IF(A24="","",D24-C24)</f>
        <v/>
      </c>
    </row>
    <row r="25" ht="20" customHeight="1">
      <c r="A25" s="5">
        <f>IF('Produits'!$M$8="À commander",'Produits'!$A$8,"")</f>
        <v/>
      </c>
      <c r="B25" s="5">
        <f>IF('Produits'!$M$8="À commander",'Produits'!$B$8,"")</f>
        <v/>
      </c>
      <c r="C25" s="14">
        <f>IF('Produits'!$M$8="À commander",'Produits'!$K$8,0)</f>
        <v/>
      </c>
      <c r="D25" s="14">
        <f>IF('Produits'!$M$8="À commander",'Produits'!$F$8,0)</f>
        <v/>
      </c>
      <c r="E25" s="14">
        <f>IF(A25="","",D25-C25)</f>
        <v/>
      </c>
    </row>
    <row r="26" ht="20" customHeight="1">
      <c r="A26" s="10">
        <f>IF('Produits'!$M$9="À commander",'Produits'!$A$9,"")</f>
        <v/>
      </c>
      <c r="B26" s="10">
        <f>IF('Produits'!$M$9="À commander",'Produits'!$B$9,"")</f>
        <v/>
      </c>
      <c r="C26" s="15">
        <f>IF('Produits'!$M$9="À commander",'Produits'!$K$9,0)</f>
        <v/>
      </c>
      <c r="D26" s="15">
        <f>IF('Produits'!$M$9="À commander",'Produits'!$F$9,0)</f>
        <v/>
      </c>
      <c r="E26" s="15">
        <f>IF(A26="","",D26-C26)</f>
        <v/>
      </c>
    </row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1">
    <mergeCell ref="A1:H1"/>
  </mergeCells>
  <conditionalFormatting sqref="E19:E26">
    <cfRule type="expression" priority="1" dxfId="0" stopIfTrue="1">
      <formula>$E19&gt;0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2026-09-07T10:07:55Z</dcterms:created>
  <dcterms:modified xmlns:dcterms="http://purl.org/dc/terms/" xmlns:xsi="http://www.w3.org/2001/XMLSchema-instance" xsi:type="dcterms:W3CDTF">2026-09-07T10:07:55Z</dcterms:modified>
</cp:coreProperties>
</file>