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cul production" sheetId="1" state="visible" r:id="rId1"/>
    <sheet xmlns:r="http://schemas.openxmlformats.org/officeDocument/2006/relationships" name="Référentiels" sheetId="2" state="visible" r:id="rId2"/>
    <sheet xmlns:r="http://schemas.openxmlformats.org/officeDocument/2006/relationships" name="Synthèse" sheetId="3" state="visible" r:id="rId3"/>
    <sheet xmlns:r="http://schemas.openxmlformats.org/officeDocument/2006/relationships" name="Mode d'emploi" sheetId="4" state="visible" r:id="rId4"/>
  </sheets>
  <definedNames>
    <definedName name="_xlnm._FilterDatabase" localSheetId="0" hidden="1">'Calcul production'!$A$1:$W$101</definedName>
    <definedName name="_xlnm._FilterDatabase" localSheetId="1" hidden="1">'Référentiels'!$A$1:$H$101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dd/mm/yyyy"/>
    <numFmt numFmtId="165" formatCode="# ##0"/>
    <numFmt numFmtId="166" formatCode="0,00"/>
    <numFmt numFmtId="167" formatCode="#\ ##0,00\ &quot;€&quot;"/>
    <numFmt numFmtId="168" formatCode="0,0%"/>
  </numFmts>
  <fonts count="4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6"/>
    </font>
  </fonts>
  <fills count="10">
    <fill>
      <patternFill/>
    </fill>
    <fill>
      <patternFill patternType="gray125"/>
    </fill>
    <fill>
      <patternFill patternType="solid">
        <fgColor rgb="00E11D48"/>
      </patternFill>
    </fill>
    <fill>
      <patternFill patternType="solid">
        <fgColor rgb="00FDF0F3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0891B2"/>
      </patternFill>
    </fill>
    <fill>
      <patternFill patternType="solid">
        <fgColor rgb="00BE123C"/>
      </patternFill>
    </fill>
    <fill>
      <patternFill patternType="solid">
        <fgColor rgb="0016A34A"/>
      </patternFill>
    </fill>
    <fill>
      <patternFill patternType="solid">
        <fgColor rgb="00DC262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164" fontId="2" fillId="4" borderId="1" applyAlignment="1" pivotButton="0" quotePrefix="0" xfId="0">
      <alignment horizontal="right" vertical="center"/>
    </xf>
    <xf numFmtId="165" fontId="2" fillId="4" borderId="1" applyAlignment="1" pivotButton="0" quotePrefix="0" xfId="0">
      <alignment horizontal="right" vertical="center"/>
    </xf>
    <xf numFmtId="167" fontId="2" fillId="3" borderId="1" applyAlignment="1" pivotButton="0" quotePrefix="0" xfId="0">
      <alignment horizontal="right" vertical="center"/>
    </xf>
    <xf numFmtId="166" fontId="2" fillId="4" borderId="1" applyAlignment="1" pivotButton="0" quotePrefix="0" xfId="0">
      <alignment horizontal="right" vertical="center"/>
    </xf>
    <xf numFmtId="167" fontId="2" fillId="4" borderId="1" applyAlignment="1" pivotButton="0" quotePrefix="0" xfId="0">
      <alignment horizontal="right" vertical="center"/>
    </xf>
    <xf numFmtId="168" fontId="2" fillId="3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left" vertical="center" wrapText="1"/>
    </xf>
    <xf numFmtId="167" fontId="2" fillId="5" borderId="1" applyAlignment="1" pivotButton="0" quotePrefix="0" xfId="0">
      <alignment horizontal="right" vertical="center"/>
    </xf>
    <xf numFmtId="168" fontId="2" fillId="5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left" vertical="center" wrapText="1"/>
    </xf>
    <xf numFmtId="0" fontId="1" fillId="6" borderId="1" applyAlignment="1" pivotButton="0" quotePrefix="0" xfId="0">
      <alignment horizontal="left" vertical="center" wrapText="1"/>
    </xf>
    <xf numFmtId="0" fontId="1" fillId="6" borderId="1" applyAlignment="1" pivotButton="0" quotePrefix="0" xfId="0">
      <alignment horizontal="right" vertical="center"/>
    </xf>
    <xf numFmtId="165" fontId="1" fillId="6" borderId="1" applyAlignment="1" pivotButton="0" quotePrefix="0" xfId="0">
      <alignment horizontal="right" vertical="center"/>
    </xf>
    <xf numFmtId="167" fontId="1" fillId="6" borderId="1" applyAlignment="1" pivotButton="0" quotePrefix="0" xfId="0">
      <alignment horizontal="right" vertical="center"/>
    </xf>
    <xf numFmtId="168" fontId="1" fillId="6" borderId="1" applyAlignment="1" pivotButton="0" quotePrefix="0" xfId="0">
      <alignment horizontal="right" vertical="center"/>
    </xf>
    <xf numFmtId="168" fontId="2" fillId="4" borderId="1" applyAlignment="1" pivotButton="0" quotePrefix="0" xfId="0">
      <alignment horizontal="right" vertical="center"/>
    </xf>
    <xf numFmtId="0" fontId="3" fillId="2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left" vertical="center" wrapText="1"/>
    </xf>
    <xf numFmtId="0" fontId="2" fillId="8" borderId="1" applyAlignment="1" pivotButton="0" quotePrefix="0" xfId="0">
      <alignment horizontal="left" vertical="center" wrapText="1"/>
    </xf>
    <xf numFmtId="0" fontId="1" fillId="9" borderId="1" applyAlignment="1" pivotButton="0" quotePrefix="0" xfId="0">
      <alignment horizontal="left" vertical="center" wrapText="1"/>
    </xf>
    <xf numFmtId="0" fontId="2" fillId="9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FFFFFF"/>
        <sz val="10"/>
      </font>
      <fill>
        <patternFill patternType="solid">
          <fgColor rgb="00DC2626"/>
        </patternFill>
      </fill>
    </dxf>
    <dxf>
      <font>
        <name val="Calibri"/>
        <b val="1"/>
        <color rgb="00FFFFFF"/>
        <sz val="10"/>
      </font>
      <fill>
        <patternFill patternType="solid">
          <fgColor rgb="0016A34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Composantes de coût par produit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'Calcul production'!M1</f>
            </strRef>
          </tx>
          <spPr>
            <a:solidFill xmlns:a="http://schemas.openxmlformats.org/drawingml/2006/main">
              <a:srgbClr val="E11D48"/>
            </a:solidFill>
            <a:ln xmlns:a="http://schemas.openxmlformats.org/drawingml/2006/main">
              <a:solidFill>
                <a:srgbClr val="E11D48"/>
              </a:solidFill>
              <a:prstDash val="solid"/>
            </a:ln>
          </spPr>
          <cat>
            <numRef>
              <f>'Calcul production'!$C$2:$C$101</f>
            </numRef>
          </cat>
          <val>
            <numRef>
              <f>'Calcul production'!$M$2:$M$101</f>
            </numRef>
          </val>
        </ser>
        <ser>
          <idx val="1"/>
          <order val="1"/>
          <tx>
            <strRef>
              <f>'Calcul production'!N1</f>
            </strRef>
          </tx>
          <spPr>
            <a:solidFill xmlns:a="http://schemas.openxmlformats.org/drawingml/2006/main">
              <a:srgbClr val="0891B2"/>
            </a:solidFill>
            <a:ln xmlns:a="http://schemas.openxmlformats.org/drawingml/2006/main">
              <a:solidFill>
                <a:srgbClr val="0891B2"/>
              </a:solidFill>
              <a:prstDash val="solid"/>
            </a:ln>
          </spPr>
          <cat>
            <numRef>
              <f>'Calcul production'!$C$2:$C$101</f>
            </numRef>
          </cat>
          <val>
            <numRef>
              <f>'Calcul production'!$N$2:$N$101</f>
            </numRef>
          </val>
        </ser>
        <ser>
          <idx val="2"/>
          <order val="2"/>
          <tx>
            <strRef>
              <f>'Calcul production'!O1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solidFill>
                <a:srgbClr val="16A34A"/>
              </a:solidFill>
              <a:prstDash val="solid"/>
            </a:ln>
          </spPr>
          <cat>
            <numRef>
              <f>'Calcul production'!$C$2:$C$101</f>
            </numRef>
          </cat>
          <val>
            <numRef>
              <f>'Calcul production'!$O$2:$O$101</f>
            </numRef>
          </val>
        </ser>
        <ser>
          <idx val="3"/>
          <order val="3"/>
          <tx>
            <strRef>
              <f>'Calcul production'!P1</f>
            </strRef>
          </tx>
          <spPr>
            <a:solidFill xmlns:a="http://schemas.openxmlformats.org/drawingml/2006/main">
              <a:srgbClr val="BE123C"/>
            </a:solidFill>
            <a:ln xmlns:a="http://schemas.openxmlformats.org/drawingml/2006/main">
              <a:solidFill>
                <a:srgbClr val="BE123C"/>
              </a:solidFill>
              <a:prstDash val="solid"/>
            </a:ln>
          </spPr>
          <cat>
            <numRef>
              <f>'Calcul production'!$C$2:$C$101</f>
            </numRef>
          </cat>
          <val>
            <numRef>
              <f>'Calcul production'!$P$2:$P$101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Produit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globale des coûts</a:t>
            </a:r>
          </a:p>
        </rich>
      </tx>
    </title>
    <plotArea>
      <doughnutChart>
        <varyColors val="1"/>
        <ser>
          <idx val="0"/>
          <order val="0"/>
          <tx>
            <strRef>
              <f>'Synthèse'!B14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E11D48"/>
              </a:solidFill>
              <a:ln xmlns:a="http://schemas.openxmlformats.org/drawingml/2006/main">
                <a:solidFill>
                  <a:srgbClr val="E11D48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0891B2"/>
              </a:solidFill>
              <a:ln xmlns:a="http://schemas.openxmlformats.org/drawingml/2006/main">
                <a:solidFill>
                  <a:srgbClr val="0891B2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solidFill>
                  <a:srgbClr val="16A34A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BE123C"/>
              </a:solidFill>
              <a:ln xmlns:a="http://schemas.openxmlformats.org/drawingml/2006/main">
                <a:solidFill>
                  <a:srgbClr val="BE123C"/>
                </a:solidFill>
                <a:prstDash val="solid"/>
              </a:ln>
            </spPr>
          </dPt>
          <cat>
            <numRef>
              <f>'Synthèse'!$A$15:$A$18</f>
            </numRef>
          </cat>
          <val>
            <numRef>
              <f>'Synthèse'!$B$15:$B$18</f>
            </numRef>
          </val>
        </ser>
        <dLbls>
          <showPercent val="1"/>
        </dLbls>
        <firstSliceAng val="0"/>
        <holeSize val="55"/>
      </doughnut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style val="13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du coût total et du chiffre d’affaires</a:t>
            </a:r>
          </a:p>
        </rich>
      </tx>
    </title>
    <plotArea>
      <lineChart>
        <grouping val="standard"/>
        <ser>
          <idx val="0"/>
          <order val="0"/>
          <tx>
            <strRef>
              <f>'Calcul production'!Q1</f>
            </strRef>
          </tx>
          <spPr>
            <a:ln xmlns:a="http://schemas.openxmlformats.org/drawingml/2006/main" w="25000">
              <a:solidFill>
                <a:srgbClr val="E11D48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'Calcul production'!$B$2:$B$101</f>
            </numRef>
          </cat>
          <val>
            <numRef>
              <f>'Calcul production'!$Q$2:$Q$101</f>
            </numRef>
          </val>
        </ser>
        <ser>
          <idx val="1"/>
          <order val="1"/>
          <tx>
            <strRef>
              <f>'Calcul production'!T1</f>
            </strRef>
          </tx>
          <spPr>
            <a:ln xmlns:a="http://schemas.openxmlformats.org/drawingml/2006/main" w="25000">
              <a:solidFill>
                <a:srgbClr val="0891B2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'Calcul production'!$B$2:$B$101</f>
            </numRef>
          </cat>
          <val>
            <numRef>
              <f>'Calcul production'!$T$2:$T$101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Date de production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19</row>
      <rowOff>0</rowOff>
    </from>
    <ext cx="612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19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38</row>
      <rowOff>0</rowOff>
    </from>
    <ext cx="792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E11D48"/>
    <outlinePr summaryBelow="1" summaryRight="1"/>
    <pageSetUpPr/>
  </sheetPr>
  <dimension ref="A1:W10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5" customWidth="1" min="2" max="2"/>
    <col width="30" customWidth="1" min="3" max="3"/>
    <col width="24" customWidth="1" min="4" max="4"/>
    <col width="16" customWidth="1" min="5" max="5"/>
    <col width="16" customWidth="1" min="6" max="6"/>
    <col width="19" customWidth="1" min="7" max="7"/>
    <col width="18" customWidth="1" min="8" max="8"/>
    <col width="16" customWidth="1" min="9" max="9"/>
    <col width="16" customWidth="1" min="10" max="10"/>
    <col width="19" customWidth="1" min="11" max="11"/>
    <col width="22" customWidth="1" min="12" max="12"/>
    <col width="19" customWidth="1" min="13" max="13"/>
    <col width="19" customWidth="1" min="14" max="14"/>
    <col width="18" customWidth="1" min="15" max="15"/>
    <col width="23" customWidth="1" min="16" max="16"/>
    <col width="23" customWidth="1" min="17" max="17"/>
    <col width="22" customWidth="1" min="18" max="18"/>
    <col width="20" customWidth="1" min="19" max="19"/>
    <col width="19" customWidth="1" min="20" max="20"/>
    <col width="17" customWidth="1" min="21" max="21"/>
    <col width="16" customWidth="1" min="22" max="22"/>
    <col width="23" customWidth="1" min="23" max="23"/>
  </cols>
  <sheetData>
    <row r="1" ht="38" customHeight="1">
      <c r="A1" s="1" t="inlineStr">
        <is>
          <t>ID production</t>
        </is>
      </c>
      <c r="B1" s="1" t="inlineStr">
        <is>
          <t>Date de production</t>
        </is>
      </c>
      <c r="C1" s="1" t="inlineStr">
        <is>
          <t>Produit</t>
        </is>
      </c>
      <c r="D1" s="1" t="inlineStr">
        <is>
          <t>Client</t>
        </is>
      </c>
      <c r="E1" s="1" t="inlineStr">
        <is>
          <t>Ville</t>
        </is>
      </c>
      <c r="F1" s="1" t="inlineStr">
        <is>
          <t>Quantité produite</t>
        </is>
      </c>
      <c r="G1" s="1" t="inlineStr">
        <is>
          <t>Coût matière unitaire (€)</t>
        </is>
      </c>
      <c r="H1" s="1" t="inlineStr">
        <is>
          <t>Heures de main-d’œuvre</t>
        </is>
      </c>
      <c r="I1" s="1" t="inlineStr">
        <is>
          <t>Taux horaire (€)</t>
        </is>
      </c>
      <c r="J1" s="1" t="inlineStr">
        <is>
          <t>Heures machine</t>
        </is>
      </c>
      <c r="K1" s="1" t="inlineStr">
        <is>
          <t>Taux machine horaire (€)</t>
        </is>
      </c>
      <c r="L1" s="1" t="inlineStr">
        <is>
          <t>Charges indirectes unitaires (€)</t>
        </is>
      </c>
      <c r="M1" s="1" t="inlineStr">
        <is>
          <t>Coût matières total (€)</t>
        </is>
      </c>
      <c r="N1" s="1" t="inlineStr">
        <is>
          <t>Coût main-d’œuvre (€)</t>
        </is>
      </c>
      <c r="O1" s="1" t="inlineStr">
        <is>
          <t>Coût machines (€)</t>
        </is>
      </c>
      <c r="P1" s="1" t="inlineStr">
        <is>
          <t>Charges indirectes totales (€)</t>
        </is>
      </c>
      <c r="Q1" s="1" t="inlineStr">
        <is>
          <t>Coût total de production (€)</t>
        </is>
      </c>
      <c r="R1" s="1" t="inlineStr">
        <is>
          <t>Coût de revient unitaire (€)</t>
        </is>
      </c>
      <c r="S1" s="1" t="inlineStr">
        <is>
          <t>Prix de vente unitaire (€)</t>
        </is>
      </c>
      <c r="T1" s="1" t="inlineStr">
        <is>
          <t>Chiffre d’affaires (€)</t>
        </is>
      </c>
      <c r="U1" s="1" t="inlineStr">
        <is>
          <t>Marge totale (€)</t>
        </is>
      </c>
      <c r="V1" s="1" t="inlineStr">
        <is>
          <t>Taux de marge (%)</t>
        </is>
      </c>
      <c r="W1" s="1" t="inlineStr">
        <is>
          <t>Statut de rentabilité</t>
        </is>
      </c>
    </row>
    <row r="2" ht="20" customHeight="1">
      <c r="A2" s="2" t="inlineStr">
        <is>
          <t>PR-2026-001</t>
        </is>
      </c>
      <c r="B2" s="3" t="n">
        <v>46037</v>
      </c>
      <c r="C2" s="2" t="inlineStr">
        <is>
          <t>Boîte cadeau personnalisée</t>
        </is>
      </c>
      <c r="D2" s="2" t="inlineStr">
        <is>
          <t>Camille Martin</t>
        </is>
      </c>
      <c r="E2" s="2" t="inlineStr">
        <is>
          <t>Paris</t>
        </is>
      </c>
      <c r="F2" s="4" t="n">
        <v>120</v>
      </c>
      <c r="G2" s="5">
        <f>IF($A2="","",IFERROR(VLOOKUP($C2,'Référentiels'!$A$2:$H$101,3,FALSE),0))</f>
        <v/>
      </c>
      <c r="H2" s="6" t="n">
        <v>32</v>
      </c>
      <c r="I2" s="5">
        <f>IF($A2="","",IFERROR(VLOOKUP($C2,'Référentiels'!$A$2:$H$101,4,FALSE),0))</f>
        <v/>
      </c>
      <c r="J2" s="6" t="n">
        <v>12</v>
      </c>
      <c r="K2" s="5">
        <f>IF($A2="","",IFERROR(VLOOKUP($C2,'Référentiels'!$A$2:$H$101,5,FALSE),0))</f>
        <v/>
      </c>
      <c r="L2" s="5">
        <f>IF($A2="","",IFERROR(VLOOKUP($C2,'Référentiels'!$A$2:$H$101,6,FALSE),0))</f>
        <v/>
      </c>
      <c r="M2" s="5">
        <f>IF($A2="","",F2*G2)</f>
        <v/>
      </c>
      <c r="N2" s="5">
        <f>IF($A2="","",H2*I2)</f>
        <v/>
      </c>
      <c r="O2" s="5">
        <f>IF($A2="","",J2*K2)</f>
        <v/>
      </c>
      <c r="P2" s="5">
        <f>IF($A2="","",F2*L2)</f>
        <v/>
      </c>
      <c r="Q2" s="5">
        <f>IF($A2="","",SUM(M2:P2))</f>
        <v/>
      </c>
      <c r="R2" s="5">
        <f>IF($A2="","",IFERROR(Q2/F2,0))</f>
        <v/>
      </c>
      <c r="S2" s="7" t="n">
        <v>19.5</v>
      </c>
      <c r="T2" s="5">
        <f>IF($A2="","",F2*S2)</f>
        <v/>
      </c>
      <c r="U2" s="5">
        <f>IF($A2="","",T2-Q2)</f>
        <v/>
      </c>
      <c r="V2" s="8">
        <f>IF($A2="","",IFERROR(U2/T2,0))</f>
        <v/>
      </c>
      <c r="W2" s="9">
        <f>IF($A2="","",IF(V2&gt;=0.2,"Marge satisfaisante",IF(V2&gt;=0,"Marge faible","Non rentable")))</f>
        <v/>
      </c>
    </row>
    <row r="3" ht="20" customHeight="1">
      <c r="A3" s="2" t="inlineStr">
        <is>
          <t>PR-2026-002</t>
        </is>
      </c>
      <c r="B3" s="3" t="n">
        <v>46058</v>
      </c>
      <c r="C3" s="2" t="inlineStr">
        <is>
          <t>Chemise professionnelle</t>
        </is>
      </c>
      <c r="D3" s="2" t="inlineStr">
        <is>
          <t>Julien Bernard</t>
        </is>
      </c>
      <c r="E3" s="2" t="inlineStr">
        <is>
          <t>Lyon</t>
        </is>
      </c>
      <c r="F3" s="4" t="n">
        <v>80</v>
      </c>
      <c r="G3" s="10">
        <f>IF($A3="","",IFERROR(VLOOKUP($C3,'Référentiels'!$A$2:$H$101,3,FALSE),0))</f>
        <v/>
      </c>
      <c r="H3" s="6" t="n">
        <v>34</v>
      </c>
      <c r="I3" s="10">
        <f>IF($A3="","",IFERROR(VLOOKUP($C3,'Référentiels'!$A$2:$H$101,4,FALSE),0))</f>
        <v/>
      </c>
      <c r="J3" s="6" t="n">
        <v>19</v>
      </c>
      <c r="K3" s="10">
        <f>IF($A3="","",IFERROR(VLOOKUP($C3,'Référentiels'!$A$2:$H$101,5,FALSE),0))</f>
        <v/>
      </c>
      <c r="L3" s="10">
        <f>IF($A3="","",IFERROR(VLOOKUP($C3,'Référentiels'!$A$2:$H$101,6,FALSE),0))</f>
        <v/>
      </c>
      <c r="M3" s="10">
        <f>IF($A3="","",F3*G3)</f>
        <v/>
      </c>
      <c r="N3" s="10">
        <f>IF($A3="","",H3*I3)</f>
        <v/>
      </c>
      <c r="O3" s="10">
        <f>IF($A3="","",J3*K3)</f>
        <v/>
      </c>
      <c r="P3" s="10">
        <f>IF($A3="","",F3*L3)</f>
        <v/>
      </c>
      <c r="Q3" s="10">
        <f>IF($A3="","",SUM(M3:P3))</f>
        <v/>
      </c>
      <c r="R3" s="10">
        <f>IF($A3="","",IFERROR(Q3/F3,0))</f>
        <v/>
      </c>
      <c r="S3" s="7" t="n">
        <v>31</v>
      </c>
      <c r="T3" s="10">
        <f>IF($A3="","",F3*S3)</f>
        <v/>
      </c>
      <c r="U3" s="10">
        <f>IF($A3="","",T3-Q3)</f>
        <v/>
      </c>
      <c r="V3" s="11">
        <f>IF($A3="","",IFERROR(U3/T3,0))</f>
        <v/>
      </c>
      <c r="W3" s="12">
        <f>IF($A3="","",IF(V3&gt;=0.2,"Marge satisfaisante",IF(V3&gt;=0,"Marge faible","Non rentable")))</f>
        <v/>
      </c>
    </row>
    <row r="4" ht="20" customHeight="1">
      <c r="A4" s="2" t="inlineStr">
        <is>
          <t>PR-2026-003</t>
        </is>
      </c>
      <c r="B4" s="3" t="n">
        <v>46080</v>
      </c>
      <c r="C4" s="2" t="inlineStr">
        <is>
          <t>Bougie artisanale</t>
        </is>
      </c>
      <c r="D4" s="2" t="inlineStr">
        <is>
          <t>Émilie Robert</t>
        </is>
      </c>
      <c r="E4" s="2" t="inlineStr">
        <is>
          <t>Bordeaux</t>
        </is>
      </c>
      <c r="F4" s="4" t="n">
        <v>400</v>
      </c>
      <c r="G4" s="5">
        <f>IF($A4="","",IFERROR(VLOOKUP($C4,'Référentiels'!$A$2:$H$101,3,FALSE),0))</f>
        <v/>
      </c>
      <c r="H4" s="6" t="n">
        <v>45</v>
      </c>
      <c r="I4" s="5">
        <f>IF($A4="","",IFERROR(VLOOKUP($C4,'Référentiels'!$A$2:$H$101,4,FALSE),0))</f>
        <v/>
      </c>
      <c r="J4" s="6" t="n">
        <v>16</v>
      </c>
      <c r="K4" s="5">
        <f>IF($A4="","",IFERROR(VLOOKUP($C4,'Référentiels'!$A$2:$H$101,5,FALSE),0))</f>
        <v/>
      </c>
      <c r="L4" s="5">
        <f>IF($A4="","",IFERROR(VLOOKUP($C4,'Référentiels'!$A$2:$H$101,6,FALSE),0))</f>
        <v/>
      </c>
      <c r="M4" s="5">
        <f>IF($A4="","",F4*G4)</f>
        <v/>
      </c>
      <c r="N4" s="5">
        <f>IF($A4="","",H4*I4)</f>
        <v/>
      </c>
      <c r="O4" s="5">
        <f>IF($A4="","",J4*K4)</f>
        <v/>
      </c>
      <c r="P4" s="5">
        <f>IF($A4="","",F4*L4)</f>
        <v/>
      </c>
      <c r="Q4" s="5">
        <f>IF($A4="","",SUM(M4:P4))</f>
        <v/>
      </c>
      <c r="R4" s="5">
        <f>IF($A4="","",IFERROR(Q4/F4,0))</f>
        <v/>
      </c>
      <c r="S4" s="7" t="n">
        <v>13.9</v>
      </c>
      <c r="T4" s="5">
        <f>IF($A4="","",F4*S4)</f>
        <v/>
      </c>
      <c r="U4" s="5">
        <f>IF($A4="","",T4-Q4)</f>
        <v/>
      </c>
      <c r="V4" s="8">
        <f>IF($A4="","",IFERROR(U4/T4,0))</f>
        <v/>
      </c>
      <c r="W4" s="9">
        <f>IF($A4="","",IF(V4&gt;=0.2,"Marge satisfaisante",IF(V4&gt;=0,"Marge faible","Non rentable")))</f>
        <v/>
      </c>
    </row>
    <row r="5" ht="20" customHeight="1">
      <c r="A5" s="2" t="inlineStr">
        <is>
          <t>PR-2026-004</t>
        </is>
      </c>
      <c r="B5" s="3" t="n">
        <v>46100</v>
      </c>
      <c r="C5" s="2" t="inlineStr">
        <is>
          <t>Sac en toile</t>
        </is>
      </c>
      <c r="D5" s="2" t="inlineStr">
        <is>
          <t>Lucas Moreau</t>
        </is>
      </c>
      <c r="E5" s="2" t="inlineStr">
        <is>
          <t>Nantes</t>
        </is>
      </c>
      <c r="F5" s="4" t="n">
        <v>250</v>
      </c>
      <c r="G5" s="10">
        <f>IF($A5="","",IFERROR(VLOOKUP($C5,'Référentiels'!$A$2:$H$101,3,FALSE),0))</f>
        <v/>
      </c>
      <c r="H5" s="6" t="n">
        <v>38</v>
      </c>
      <c r="I5" s="10">
        <f>IF($A5="","",IFERROR(VLOOKUP($C5,'Référentiels'!$A$2:$H$101,4,FALSE),0))</f>
        <v/>
      </c>
      <c r="J5" s="6" t="n">
        <v>18</v>
      </c>
      <c r="K5" s="10">
        <f>IF($A5="","",IFERROR(VLOOKUP($C5,'Référentiels'!$A$2:$H$101,5,FALSE),0))</f>
        <v/>
      </c>
      <c r="L5" s="10">
        <f>IF($A5="","",IFERROR(VLOOKUP($C5,'Référentiels'!$A$2:$H$101,6,FALSE),0))</f>
        <v/>
      </c>
      <c r="M5" s="10">
        <f>IF($A5="","",F5*G5)</f>
        <v/>
      </c>
      <c r="N5" s="10">
        <f>IF($A5="","",H5*I5)</f>
        <v/>
      </c>
      <c r="O5" s="10">
        <f>IF($A5="","",J5*K5)</f>
        <v/>
      </c>
      <c r="P5" s="10">
        <f>IF($A5="","",F5*L5)</f>
        <v/>
      </c>
      <c r="Q5" s="10">
        <f>IF($A5="","",SUM(M5:P5))</f>
        <v/>
      </c>
      <c r="R5" s="10">
        <f>IF($A5="","",IFERROR(Q5/F5,0))</f>
        <v/>
      </c>
      <c r="S5" s="7" t="n">
        <v>18.5</v>
      </c>
      <c r="T5" s="10">
        <f>IF($A5="","",F5*S5)</f>
        <v/>
      </c>
      <c r="U5" s="10">
        <f>IF($A5="","",T5-Q5)</f>
        <v/>
      </c>
      <c r="V5" s="11">
        <f>IF($A5="","",IFERROR(U5/T5,0))</f>
        <v/>
      </c>
      <c r="W5" s="12">
        <f>IF($A5="","",IF(V5&gt;=0.2,"Marge satisfaisante",IF(V5&gt;=0,"Marge faible","Non rentable")))</f>
        <v/>
      </c>
    </row>
    <row r="6" ht="20" customHeight="1">
      <c r="A6" s="2" t="inlineStr">
        <is>
          <t>PR-2026-005</t>
        </is>
      </c>
      <c r="B6" s="3" t="n">
        <v>46122</v>
      </c>
      <c r="C6" s="2" t="inlineStr">
        <is>
          <t>Carnet premium</t>
        </is>
      </c>
      <c r="D6" s="2" t="inlineStr">
        <is>
          <t>Chloé Petit</t>
        </is>
      </c>
      <c r="E6" s="2" t="inlineStr">
        <is>
          <t>Lille</t>
        </is>
      </c>
      <c r="F6" s="4" t="n">
        <v>180</v>
      </c>
      <c r="G6" s="5">
        <f>IF($A6="","",IFERROR(VLOOKUP($C6,'Référentiels'!$A$2:$H$101,3,FALSE),0))</f>
        <v/>
      </c>
      <c r="H6" s="6" t="n">
        <v>25</v>
      </c>
      <c r="I6" s="5">
        <f>IF($A6="","",IFERROR(VLOOKUP($C6,'Référentiels'!$A$2:$H$101,4,FALSE),0))</f>
        <v/>
      </c>
      <c r="J6" s="6" t="n">
        <v>10</v>
      </c>
      <c r="K6" s="5">
        <f>IF($A6="","",IFERROR(VLOOKUP($C6,'Référentiels'!$A$2:$H$101,5,FALSE),0))</f>
        <v/>
      </c>
      <c r="L6" s="5">
        <f>IF($A6="","",IFERROR(VLOOKUP($C6,'Référentiels'!$A$2:$H$101,6,FALSE),0))</f>
        <v/>
      </c>
      <c r="M6" s="5">
        <f>IF($A6="","",F6*G6)</f>
        <v/>
      </c>
      <c r="N6" s="5">
        <f>IF($A6="","",H6*I6)</f>
        <v/>
      </c>
      <c r="O6" s="5">
        <f>IF($A6="","",J6*K6)</f>
        <v/>
      </c>
      <c r="P6" s="5">
        <f>IF($A6="","",F6*L6)</f>
        <v/>
      </c>
      <c r="Q6" s="5">
        <f>IF($A6="","",SUM(M6:P6))</f>
        <v/>
      </c>
      <c r="R6" s="5">
        <f>IF($A6="","",IFERROR(Q6/F6,0))</f>
        <v/>
      </c>
      <c r="S6" s="7" t="n">
        <v>10.7</v>
      </c>
      <c r="T6" s="5">
        <f>IF($A6="","",F6*S6)</f>
        <v/>
      </c>
      <c r="U6" s="5">
        <f>IF($A6="","",T6-Q6)</f>
        <v/>
      </c>
      <c r="V6" s="8">
        <f>IF($A6="","",IFERROR(U6/T6,0))</f>
        <v/>
      </c>
      <c r="W6" s="9">
        <f>IF($A6="","",IF(V6&gt;=0.2,"Marge satisfaisante",IF(V6&gt;=0,"Marge faible","Non rentable")))</f>
        <v/>
      </c>
    </row>
    <row r="7" ht="20" customHeight="1">
      <c r="A7" s="2" t="inlineStr">
        <is>
          <t>PR-2026-006</t>
        </is>
      </c>
      <c r="B7" s="3" t="n">
        <v>46164</v>
      </c>
      <c r="C7" s="2" t="inlineStr">
        <is>
          <t>Tablier brodé</t>
        </is>
      </c>
      <c r="D7" s="2" t="inlineStr">
        <is>
          <t>Thomas Leroy</t>
        </is>
      </c>
      <c r="E7" s="2" t="inlineStr">
        <is>
          <t>Toulouse</t>
        </is>
      </c>
      <c r="F7" s="4" t="n">
        <v>70</v>
      </c>
      <c r="G7" s="10">
        <f>IF($A7="","",IFERROR(VLOOKUP($C7,'Référentiels'!$A$2:$H$101,3,FALSE),0))</f>
        <v/>
      </c>
      <c r="H7" s="6" t="n">
        <v>28</v>
      </c>
      <c r="I7" s="10">
        <f>IF($A7="","",IFERROR(VLOOKUP($C7,'Référentiels'!$A$2:$H$101,4,FALSE),0))</f>
        <v/>
      </c>
      <c r="J7" s="6" t="n">
        <v>12</v>
      </c>
      <c r="K7" s="10">
        <f>IF($A7="","",IFERROR(VLOOKUP($C7,'Référentiels'!$A$2:$H$101,5,FALSE),0))</f>
        <v/>
      </c>
      <c r="L7" s="10">
        <f>IF($A7="","",IFERROR(VLOOKUP($C7,'Référentiels'!$A$2:$H$101,6,FALSE),0))</f>
        <v/>
      </c>
      <c r="M7" s="10">
        <f>IF($A7="","",F7*G7)</f>
        <v/>
      </c>
      <c r="N7" s="10">
        <f>IF($A7="","",H7*I7)</f>
        <v/>
      </c>
      <c r="O7" s="10">
        <f>IF($A7="","",J7*K7)</f>
        <v/>
      </c>
      <c r="P7" s="10">
        <f>IF($A7="","",F7*L7)</f>
        <v/>
      </c>
      <c r="Q7" s="10">
        <f>IF($A7="","",SUM(M7:P7))</f>
        <v/>
      </c>
      <c r="R7" s="10">
        <f>IF($A7="","",IFERROR(Q7/F7,0))</f>
        <v/>
      </c>
      <c r="S7" s="7" t="n">
        <v>23</v>
      </c>
      <c r="T7" s="10">
        <f>IF($A7="","",F7*S7)</f>
        <v/>
      </c>
      <c r="U7" s="10">
        <f>IF($A7="","",T7-Q7)</f>
        <v/>
      </c>
      <c r="V7" s="11">
        <f>IF($A7="","",IFERROR(U7/T7,0))</f>
        <v/>
      </c>
      <c r="W7" s="12">
        <f>IF($A7="","",IF(V7&gt;=0.2,"Marge satisfaisante",IF(V7&gt;=0,"Marge faible","Non rentable")))</f>
        <v/>
      </c>
    </row>
    <row r="8" ht="20" customHeight="1">
      <c r="A8" s="2" t="inlineStr">
        <is>
          <t>PR-2026-007</t>
        </is>
      </c>
      <c r="B8" s="3" t="n">
        <v>46185</v>
      </c>
      <c r="C8" s="2" t="inlineStr">
        <is>
          <t>Boîte cadeau personnalisée</t>
        </is>
      </c>
      <c r="D8" s="2" t="inlineStr">
        <is>
          <t>Léa Girard</t>
        </is>
      </c>
      <c r="E8" s="2" t="inlineStr">
        <is>
          <t>Rennes</t>
        </is>
      </c>
      <c r="F8" s="4" t="n">
        <v>150</v>
      </c>
      <c r="G8" s="5">
        <f>IF($A8="","",IFERROR(VLOOKUP($C8,'Référentiels'!$A$2:$H$101,3,FALSE),0))</f>
        <v/>
      </c>
      <c r="H8" s="6" t="n">
        <v>41</v>
      </c>
      <c r="I8" s="5">
        <f>IF($A8="","",IFERROR(VLOOKUP($C8,'Référentiels'!$A$2:$H$101,4,FALSE),0))</f>
        <v/>
      </c>
      <c r="J8" s="6" t="n">
        <v>15</v>
      </c>
      <c r="K8" s="5">
        <f>IF($A8="","",IFERROR(VLOOKUP($C8,'Référentiels'!$A$2:$H$101,5,FALSE),0))</f>
        <v/>
      </c>
      <c r="L8" s="5">
        <f>IF($A8="","",IFERROR(VLOOKUP($C8,'Référentiels'!$A$2:$H$101,6,FALSE),0))</f>
        <v/>
      </c>
      <c r="M8" s="5">
        <f>IF($A8="","",F8*G8)</f>
        <v/>
      </c>
      <c r="N8" s="5">
        <f>IF($A8="","",H8*I8)</f>
        <v/>
      </c>
      <c r="O8" s="5">
        <f>IF($A8="","",J8*K8)</f>
        <v/>
      </c>
      <c r="P8" s="5">
        <f>IF($A8="","",F8*L8)</f>
        <v/>
      </c>
      <c r="Q8" s="5">
        <f>IF($A8="","",SUM(M8:P8))</f>
        <v/>
      </c>
      <c r="R8" s="5">
        <f>IF($A8="","",IFERROR(Q8/F8,0))</f>
        <v/>
      </c>
      <c r="S8" s="7" t="n">
        <v>20.8</v>
      </c>
      <c r="T8" s="5">
        <f>IF($A8="","",F8*S8)</f>
        <v/>
      </c>
      <c r="U8" s="5">
        <f>IF($A8="","",T8-Q8)</f>
        <v/>
      </c>
      <c r="V8" s="8">
        <f>IF($A8="","",IFERROR(U8/T8,0))</f>
        <v/>
      </c>
      <c r="W8" s="9">
        <f>IF($A8="","",IF(V8&gt;=0.2,"Marge satisfaisante",IF(V8&gt;=0,"Marge faible","Non rentable")))</f>
        <v/>
      </c>
    </row>
    <row r="9" ht="20" customHeight="1">
      <c r="A9" s="2" t="inlineStr">
        <is>
          <t>PR-2026-008</t>
        </is>
      </c>
      <c r="B9" s="3" t="n">
        <v>46206</v>
      </c>
      <c r="C9" s="2" t="inlineStr">
        <is>
          <t>Chemise professionnelle</t>
        </is>
      </c>
      <c r="D9" s="2" t="inlineStr">
        <is>
          <t>Nicolas Fontaine</t>
        </is>
      </c>
      <c r="E9" s="2" t="inlineStr">
        <is>
          <t>Strasbourg</t>
        </is>
      </c>
      <c r="F9" s="4" t="n">
        <v>60</v>
      </c>
      <c r="G9" s="10">
        <f>IF($A9="","",IFERROR(VLOOKUP($C9,'Référentiels'!$A$2:$H$101,3,FALSE),0))</f>
        <v/>
      </c>
      <c r="H9" s="6" t="n">
        <v>27</v>
      </c>
      <c r="I9" s="10">
        <f>IF($A9="","",IFERROR(VLOOKUP($C9,'Référentiels'!$A$2:$H$101,4,FALSE),0))</f>
        <v/>
      </c>
      <c r="J9" s="6" t="n">
        <v>13</v>
      </c>
      <c r="K9" s="10">
        <f>IF($A9="","",IFERROR(VLOOKUP($C9,'Référentiels'!$A$2:$H$101,5,FALSE),0))</f>
        <v/>
      </c>
      <c r="L9" s="10">
        <f>IF($A9="","",IFERROR(VLOOKUP($C9,'Référentiels'!$A$2:$H$101,6,FALSE),0))</f>
        <v/>
      </c>
      <c r="M9" s="10">
        <f>IF($A9="","",F9*G9)</f>
        <v/>
      </c>
      <c r="N9" s="10">
        <f>IF($A9="","",H9*I9)</f>
        <v/>
      </c>
      <c r="O9" s="10">
        <f>IF($A9="","",J9*K9)</f>
        <v/>
      </c>
      <c r="P9" s="10">
        <f>IF($A9="","",F9*L9)</f>
        <v/>
      </c>
      <c r="Q9" s="10">
        <f>IF($A9="","",SUM(M9:P9))</f>
        <v/>
      </c>
      <c r="R9" s="10">
        <f>IF($A9="","",IFERROR(Q9/F9,0))</f>
        <v/>
      </c>
      <c r="S9" s="7" t="n">
        <v>35.5</v>
      </c>
      <c r="T9" s="10">
        <f>IF($A9="","",F9*S9)</f>
        <v/>
      </c>
      <c r="U9" s="10">
        <f>IF($A9="","",T9-Q9)</f>
        <v/>
      </c>
      <c r="V9" s="11">
        <f>IF($A9="","",IFERROR(U9/T9,0))</f>
        <v/>
      </c>
      <c r="W9" s="12">
        <f>IF($A9="","",IF(V9&gt;=0.2,"Marge satisfaisante",IF(V9&gt;=0,"Marge faible","Non rentable")))</f>
        <v/>
      </c>
    </row>
    <row r="10" ht="20" customHeight="1">
      <c r="A10" s="2" t="inlineStr">
        <is>
          <t>PR-2026-009</t>
        </is>
      </c>
      <c r="B10" s="3" t="n">
        <v>46227</v>
      </c>
      <c r="C10" s="2" t="inlineStr">
        <is>
          <t>Bougie artisanale</t>
        </is>
      </c>
      <c r="D10" s="2" t="inlineStr">
        <is>
          <t>Manon Chevalier</t>
        </is>
      </c>
      <c r="E10" s="2" t="inlineStr">
        <is>
          <t>Nice</t>
        </is>
      </c>
      <c r="F10" s="4" t="n">
        <v>500</v>
      </c>
      <c r="G10" s="5">
        <f>IF($A10="","",IFERROR(VLOOKUP($C10,'Référentiels'!$A$2:$H$101,3,FALSE),0))</f>
        <v/>
      </c>
      <c r="H10" s="6" t="n">
        <v>55</v>
      </c>
      <c r="I10" s="5">
        <f>IF($A10="","",IFERROR(VLOOKUP($C10,'Référentiels'!$A$2:$H$101,4,FALSE),0))</f>
        <v/>
      </c>
      <c r="J10" s="6" t="n">
        <v>19</v>
      </c>
      <c r="K10" s="5">
        <f>IF($A10="","",IFERROR(VLOOKUP($C10,'Référentiels'!$A$2:$H$101,5,FALSE),0))</f>
        <v/>
      </c>
      <c r="L10" s="5">
        <f>IF($A10="","",IFERROR(VLOOKUP($C10,'Référentiels'!$A$2:$H$101,6,FALSE),0))</f>
        <v/>
      </c>
      <c r="M10" s="5">
        <f>IF($A10="","",F10*G10)</f>
        <v/>
      </c>
      <c r="N10" s="5">
        <f>IF($A10="","",H10*I10)</f>
        <v/>
      </c>
      <c r="O10" s="5">
        <f>IF($A10="","",J10*K10)</f>
        <v/>
      </c>
      <c r="P10" s="5">
        <f>IF($A10="","",F10*L10)</f>
        <v/>
      </c>
      <c r="Q10" s="5">
        <f>IF($A10="","",SUM(M10:P10))</f>
        <v/>
      </c>
      <c r="R10" s="5">
        <f>IF($A10="","",IFERROR(Q10/F10,0))</f>
        <v/>
      </c>
      <c r="S10" s="7" t="n">
        <v>12.5</v>
      </c>
      <c r="T10" s="5">
        <f>IF($A10="","",F10*S10)</f>
        <v/>
      </c>
      <c r="U10" s="5">
        <f>IF($A10="","",T10-Q10)</f>
        <v/>
      </c>
      <c r="V10" s="8">
        <f>IF($A10="","",IFERROR(U10/T10,0))</f>
        <v/>
      </c>
      <c r="W10" s="9">
        <f>IF($A10="","",IF(V10&gt;=0.2,"Marge satisfaisante",IF(V10&gt;=0,"Marge faible","Non rentable")))</f>
        <v/>
      </c>
    </row>
    <row r="11" ht="20" customHeight="1">
      <c r="A11" s="2" t="inlineStr">
        <is>
          <t>PR-2026-010</t>
        </is>
      </c>
      <c r="B11" s="3" t="n">
        <v>46248</v>
      </c>
      <c r="C11" s="2" t="inlineStr">
        <is>
          <t>Sac en toile</t>
        </is>
      </c>
      <c r="D11" s="2" t="inlineStr">
        <is>
          <t>Antoine Mercier</t>
        </is>
      </c>
      <c r="E11" s="2" t="inlineStr">
        <is>
          <t>Marseille</t>
        </is>
      </c>
      <c r="F11" s="4" t="n">
        <v>300</v>
      </c>
      <c r="G11" s="10">
        <f>IF($A11="","",IFERROR(VLOOKUP($C11,'Référentiels'!$A$2:$H$101,3,FALSE),0))</f>
        <v/>
      </c>
      <c r="H11" s="6" t="n">
        <v>44</v>
      </c>
      <c r="I11" s="10">
        <f>IF($A11="","",IFERROR(VLOOKUP($C11,'Référentiels'!$A$2:$H$101,4,FALSE),0))</f>
        <v/>
      </c>
      <c r="J11" s="6" t="n">
        <v>20</v>
      </c>
      <c r="K11" s="10">
        <f>IF($A11="","",IFERROR(VLOOKUP($C11,'Référentiels'!$A$2:$H$101,5,FALSE),0))</f>
        <v/>
      </c>
      <c r="L11" s="10">
        <f>IF($A11="","",IFERROR(VLOOKUP($C11,'Référentiels'!$A$2:$H$101,6,FALSE),0))</f>
        <v/>
      </c>
      <c r="M11" s="10">
        <f>IF($A11="","",F11*G11)</f>
        <v/>
      </c>
      <c r="N11" s="10">
        <f>IF($A11="","",H11*I11)</f>
        <v/>
      </c>
      <c r="O11" s="10">
        <f>IF($A11="","",J11*K11)</f>
        <v/>
      </c>
      <c r="P11" s="10">
        <f>IF($A11="","",F11*L11)</f>
        <v/>
      </c>
      <c r="Q11" s="10">
        <f>IF($A11="","",SUM(M11:P11))</f>
        <v/>
      </c>
      <c r="R11" s="10">
        <f>IF($A11="","",IFERROR(Q11/F11,0))</f>
        <v/>
      </c>
      <c r="S11" s="7" t="n">
        <v>12.1</v>
      </c>
      <c r="T11" s="10">
        <f>IF($A11="","",F11*S11)</f>
        <v/>
      </c>
      <c r="U11" s="10">
        <f>IF($A11="","",T11-Q11)</f>
        <v/>
      </c>
      <c r="V11" s="11">
        <f>IF($A11="","",IFERROR(U11/T11,0))</f>
        <v/>
      </c>
      <c r="W11" s="12">
        <f>IF($A11="","",IF(V11&gt;=0.2,"Marge satisfaisante",IF(V11&gt;=0,"Marge faible","Non rentable")))</f>
        <v/>
      </c>
    </row>
    <row r="12" ht="20" customHeight="1">
      <c r="A12" s="2" t="n"/>
      <c r="B12" s="3" t="n"/>
      <c r="C12" s="2" t="n"/>
      <c r="D12" s="2" t="n"/>
      <c r="E12" s="2" t="n"/>
      <c r="F12" s="4" t="n"/>
      <c r="G12" s="5">
        <f>IF($A12="","",IFERROR(VLOOKUP($C12,'Référentiels'!$A$2:$H$101,3,FALSE),0))</f>
        <v/>
      </c>
      <c r="H12" s="6" t="n"/>
      <c r="I12" s="5">
        <f>IF($A12="","",IFERROR(VLOOKUP($C12,'Référentiels'!$A$2:$H$101,4,FALSE),0))</f>
        <v/>
      </c>
      <c r="J12" s="6" t="n"/>
      <c r="K12" s="5">
        <f>IF($A12="","",IFERROR(VLOOKUP($C12,'Référentiels'!$A$2:$H$101,5,FALSE),0))</f>
        <v/>
      </c>
      <c r="L12" s="5">
        <f>IF($A12="","",IFERROR(VLOOKUP($C12,'Référentiels'!$A$2:$H$101,6,FALSE),0))</f>
        <v/>
      </c>
      <c r="M12" s="5">
        <f>IF($A12="","",F12*G12)</f>
        <v/>
      </c>
      <c r="N12" s="5">
        <f>IF($A12="","",H12*I12)</f>
        <v/>
      </c>
      <c r="O12" s="5">
        <f>IF($A12="","",J12*K12)</f>
        <v/>
      </c>
      <c r="P12" s="5">
        <f>IF($A12="","",F12*L12)</f>
        <v/>
      </c>
      <c r="Q12" s="5">
        <f>IF($A12="","",SUM(M12:P12))</f>
        <v/>
      </c>
      <c r="R12" s="5">
        <f>IF($A12="","",IFERROR(Q12/F12,0))</f>
        <v/>
      </c>
      <c r="S12" s="7" t="n"/>
      <c r="T12" s="5">
        <f>IF($A12="","",F12*S12)</f>
        <v/>
      </c>
      <c r="U12" s="5">
        <f>IF($A12="","",T12-Q12)</f>
        <v/>
      </c>
      <c r="V12" s="8">
        <f>IF($A12="","",IFERROR(U12/T12,0))</f>
        <v/>
      </c>
      <c r="W12" s="9">
        <f>IF($A12="","",IF(V12&gt;=0.2,"Marge satisfaisante",IF(V12&gt;=0,"Marge faible","Non rentable")))</f>
        <v/>
      </c>
    </row>
    <row r="13" ht="20" customHeight="1">
      <c r="A13" s="2" t="n"/>
      <c r="B13" s="3" t="n"/>
      <c r="C13" s="2" t="n"/>
      <c r="D13" s="2" t="n"/>
      <c r="E13" s="2" t="n"/>
      <c r="F13" s="4" t="n"/>
      <c r="G13" s="10">
        <f>IF($A13="","",IFERROR(VLOOKUP($C13,'Référentiels'!$A$2:$H$101,3,FALSE),0))</f>
        <v/>
      </c>
      <c r="H13" s="6" t="n"/>
      <c r="I13" s="10">
        <f>IF($A13="","",IFERROR(VLOOKUP($C13,'Référentiels'!$A$2:$H$101,4,FALSE),0))</f>
        <v/>
      </c>
      <c r="J13" s="6" t="n"/>
      <c r="K13" s="10">
        <f>IF($A13="","",IFERROR(VLOOKUP($C13,'Référentiels'!$A$2:$H$101,5,FALSE),0))</f>
        <v/>
      </c>
      <c r="L13" s="10">
        <f>IF($A13="","",IFERROR(VLOOKUP($C13,'Référentiels'!$A$2:$H$101,6,FALSE),0))</f>
        <v/>
      </c>
      <c r="M13" s="10">
        <f>IF($A13="","",F13*G13)</f>
        <v/>
      </c>
      <c r="N13" s="10">
        <f>IF($A13="","",H13*I13)</f>
        <v/>
      </c>
      <c r="O13" s="10">
        <f>IF($A13="","",J13*K13)</f>
        <v/>
      </c>
      <c r="P13" s="10">
        <f>IF($A13="","",F13*L13)</f>
        <v/>
      </c>
      <c r="Q13" s="10">
        <f>IF($A13="","",SUM(M13:P13))</f>
        <v/>
      </c>
      <c r="R13" s="10">
        <f>IF($A13="","",IFERROR(Q13/F13,0))</f>
        <v/>
      </c>
      <c r="S13" s="7" t="n"/>
      <c r="T13" s="10">
        <f>IF($A13="","",F13*S13)</f>
        <v/>
      </c>
      <c r="U13" s="10">
        <f>IF($A13="","",T13-Q13)</f>
        <v/>
      </c>
      <c r="V13" s="11">
        <f>IF($A13="","",IFERROR(U13/T13,0))</f>
        <v/>
      </c>
      <c r="W13" s="12">
        <f>IF($A13="","",IF(V13&gt;=0.2,"Marge satisfaisante",IF(V13&gt;=0,"Marge faible","Non rentable")))</f>
        <v/>
      </c>
    </row>
    <row r="14" ht="20" customHeight="1">
      <c r="A14" s="2" t="n"/>
      <c r="B14" s="3" t="n"/>
      <c r="C14" s="2" t="n"/>
      <c r="D14" s="2" t="n"/>
      <c r="E14" s="2" t="n"/>
      <c r="F14" s="4" t="n"/>
      <c r="G14" s="5">
        <f>IF($A14="","",IFERROR(VLOOKUP($C14,'Référentiels'!$A$2:$H$101,3,FALSE),0))</f>
        <v/>
      </c>
      <c r="H14" s="6" t="n"/>
      <c r="I14" s="5">
        <f>IF($A14="","",IFERROR(VLOOKUP($C14,'Référentiels'!$A$2:$H$101,4,FALSE),0))</f>
        <v/>
      </c>
      <c r="J14" s="6" t="n"/>
      <c r="K14" s="5">
        <f>IF($A14="","",IFERROR(VLOOKUP($C14,'Référentiels'!$A$2:$H$101,5,FALSE),0))</f>
        <v/>
      </c>
      <c r="L14" s="5">
        <f>IF($A14="","",IFERROR(VLOOKUP($C14,'Référentiels'!$A$2:$H$101,6,FALSE),0))</f>
        <v/>
      </c>
      <c r="M14" s="5">
        <f>IF($A14="","",F14*G14)</f>
        <v/>
      </c>
      <c r="N14" s="5">
        <f>IF($A14="","",H14*I14)</f>
        <v/>
      </c>
      <c r="O14" s="5">
        <f>IF($A14="","",J14*K14)</f>
        <v/>
      </c>
      <c r="P14" s="5">
        <f>IF($A14="","",F14*L14)</f>
        <v/>
      </c>
      <c r="Q14" s="5">
        <f>IF($A14="","",SUM(M14:P14))</f>
        <v/>
      </c>
      <c r="R14" s="5">
        <f>IF($A14="","",IFERROR(Q14/F14,0))</f>
        <v/>
      </c>
      <c r="S14" s="7" t="n"/>
      <c r="T14" s="5">
        <f>IF($A14="","",F14*S14)</f>
        <v/>
      </c>
      <c r="U14" s="5">
        <f>IF($A14="","",T14-Q14)</f>
        <v/>
      </c>
      <c r="V14" s="8">
        <f>IF($A14="","",IFERROR(U14/T14,0))</f>
        <v/>
      </c>
      <c r="W14" s="9">
        <f>IF($A14="","",IF(V14&gt;=0.2,"Marge satisfaisante",IF(V14&gt;=0,"Marge faible","Non rentable")))</f>
        <v/>
      </c>
    </row>
    <row r="15" ht="20" customHeight="1">
      <c r="A15" s="2" t="n"/>
      <c r="B15" s="3" t="n"/>
      <c r="C15" s="2" t="n"/>
      <c r="D15" s="2" t="n"/>
      <c r="E15" s="2" t="n"/>
      <c r="F15" s="4" t="n"/>
      <c r="G15" s="10">
        <f>IF($A15="","",IFERROR(VLOOKUP($C15,'Référentiels'!$A$2:$H$101,3,FALSE),0))</f>
        <v/>
      </c>
      <c r="H15" s="6" t="n"/>
      <c r="I15" s="10">
        <f>IF($A15="","",IFERROR(VLOOKUP($C15,'Référentiels'!$A$2:$H$101,4,FALSE),0))</f>
        <v/>
      </c>
      <c r="J15" s="6" t="n"/>
      <c r="K15" s="10">
        <f>IF($A15="","",IFERROR(VLOOKUP($C15,'Référentiels'!$A$2:$H$101,5,FALSE),0))</f>
        <v/>
      </c>
      <c r="L15" s="10">
        <f>IF($A15="","",IFERROR(VLOOKUP($C15,'Référentiels'!$A$2:$H$101,6,FALSE),0))</f>
        <v/>
      </c>
      <c r="M15" s="10">
        <f>IF($A15="","",F15*G15)</f>
        <v/>
      </c>
      <c r="N15" s="10">
        <f>IF($A15="","",H15*I15)</f>
        <v/>
      </c>
      <c r="O15" s="10">
        <f>IF($A15="","",J15*K15)</f>
        <v/>
      </c>
      <c r="P15" s="10">
        <f>IF($A15="","",F15*L15)</f>
        <v/>
      </c>
      <c r="Q15" s="10">
        <f>IF($A15="","",SUM(M15:P15))</f>
        <v/>
      </c>
      <c r="R15" s="10">
        <f>IF($A15="","",IFERROR(Q15/F15,0))</f>
        <v/>
      </c>
      <c r="S15" s="7" t="n"/>
      <c r="T15" s="10">
        <f>IF($A15="","",F15*S15)</f>
        <v/>
      </c>
      <c r="U15" s="10">
        <f>IF($A15="","",T15-Q15)</f>
        <v/>
      </c>
      <c r="V15" s="11">
        <f>IF($A15="","",IFERROR(U15/T15,0))</f>
        <v/>
      </c>
      <c r="W15" s="12">
        <f>IF($A15="","",IF(V15&gt;=0.2,"Marge satisfaisante",IF(V15&gt;=0,"Marge faible","Non rentable")))</f>
        <v/>
      </c>
    </row>
    <row r="16" ht="20" customHeight="1">
      <c r="A16" s="2" t="n"/>
      <c r="B16" s="3" t="n"/>
      <c r="C16" s="2" t="n"/>
      <c r="D16" s="2" t="n"/>
      <c r="E16" s="2" t="n"/>
      <c r="F16" s="4" t="n"/>
      <c r="G16" s="5">
        <f>IF($A16="","",IFERROR(VLOOKUP($C16,'Référentiels'!$A$2:$H$101,3,FALSE),0))</f>
        <v/>
      </c>
      <c r="H16" s="6" t="n"/>
      <c r="I16" s="5">
        <f>IF($A16="","",IFERROR(VLOOKUP($C16,'Référentiels'!$A$2:$H$101,4,FALSE),0))</f>
        <v/>
      </c>
      <c r="J16" s="6" t="n"/>
      <c r="K16" s="5">
        <f>IF($A16="","",IFERROR(VLOOKUP($C16,'Référentiels'!$A$2:$H$101,5,FALSE),0))</f>
        <v/>
      </c>
      <c r="L16" s="5">
        <f>IF($A16="","",IFERROR(VLOOKUP($C16,'Référentiels'!$A$2:$H$101,6,FALSE),0))</f>
        <v/>
      </c>
      <c r="M16" s="5">
        <f>IF($A16="","",F16*G16)</f>
        <v/>
      </c>
      <c r="N16" s="5">
        <f>IF($A16="","",H16*I16)</f>
        <v/>
      </c>
      <c r="O16" s="5">
        <f>IF($A16="","",J16*K16)</f>
        <v/>
      </c>
      <c r="P16" s="5">
        <f>IF($A16="","",F16*L16)</f>
        <v/>
      </c>
      <c r="Q16" s="5">
        <f>IF($A16="","",SUM(M16:P16))</f>
        <v/>
      </c>
      <c r="R16" s="5">
        <f>IF($A16="","",IFERROR(Q16/F16,0))</f>
        <v/>
      </c>
      <c r="S16" s="7" t="n"/>
      <c r="T16" s="5">
        <f>IF($A16="","",F16*S16)</f>
        <v/>
      </c>
      <c r="U16" s="5">
        <f>IF($A16="","",T16-Q16)</f>
        <v/>
      </c>
      <c r="V16" s="8">
        <f>IF($A16="","",IFERROR(U16/T16,0))</f>
        <v/>
      </c>
      <c r="W16" s="9">
        <f>IF($A16="","",IF(V16&gt;=0.2,"Marge satisfaisante",IF(V16&gt;=0,"Marge faible","Non rentable")))</f>
        <v/>
      </c>
    </row>
    <row r="17" ht="20" customHeight="1">
      <c r="A17" s="2" t="n"/>
      <c r="B17" s="3" t="n"/>
      <c r="C17" s="2" t="n"/>
      <c r="D17" s="2" t="n"/>
      <c r="E17" s="2" t="n"/>
      <c r="F17" s="4" t="n"/>
      <c r="G17" s="10">
        <f>IF($A17="","",IFERROR(VLOOKUP($C17,'Référentiels'!$A$2:$H$101,3,FALSE),0))</f>
        <v/>
      </c>
      <c r="H17" s="6" t="n"/>
      <c r="I17" s="10">
        <f>IF($A17="","",IFERROR(VLOOKUP($C17,'Référentiels'!$A$2:$H$101,4,FALSE),0))</f>
        <v/>
      </c>
      <c r="J17" s="6" t="n"/>
      <c r="K17" s="10">
        <f>IF($A17="","",IFERROR(VLOOKUP($C17,'Référentiels'!$A$2:$H$101,5,FALSE),0))</f>
        <v/>
      </c>
      <c r="L17" s="10">
        <f>IF($A17="","",IFERROR(VLOOKUP($C17,'Référentiels'!$A$2:$H$101,6,FALSE),0))</f>
        <v/>
      </c>
      <c r="M17" s="10">
        <f>IF($A17="","",F17*G17)</f>
        <v/>
      </c>
      <c r="N17" s="10">
        <f>IF($A17="","",H17*I17)</f>
        <v/>
      </c>
      <c r="O17" s="10">
        <f>IF($A17="","",J17*K17)</f>
        <v/>
      </c>
      <c r="P17" s="10">
        <f>IF($A17="","",F17*L17)</f>
        <v/>
      </c>
      <c r="Q17" s="10">
        <f>IF($A17="","",SUM(M17:P17))</f>
        <v/>
      </c>
      <c r="R17" s="10">
        <f>IF($A17="","",IFERROR(Q17/F17,0))</f>
        <v/>
      </c>
      <c r="S17" s="7" t="n"/>
      <c r="T17" s="10">
        <f>IF($A17="","",F17*S17)</f>
        <v/>
      </c>
      <c r="U17" s="10">
        <f>IF($A17="","",T17-Q17)</f>
        <v/>
      </c>
      <c r="V17" s="11">
        <f>IF($A17="","",IFERROR(U17/T17,0))</f>
        <v/>
      </c>
      <c r="W17" s="12">
        <f>IF($A17="","",IF(V17&gt;=0.2,"Marge satisfaisante",IF(V17&gt;=0,"Marge faible","Non rentable")))</f>
        <v/>
      </c>
    </row>
    <row r="18" ht="20" customHeight="1">
      <c r="A18" s="2" t="n"/>
      <c r="B18" s="3" t="n"/>
      <c r="C18" s="2" t="n"/>
      <c r="D18" s="2" t="n"/>
      <c r="E18" s="2" t="n"/>
      <c r="F18" s="4" t="n"/>
      <c r="G18" s="5">
        <f>IF($A18="","",IFERROR(VLOOKUP($C18,'Référentiels'!$A$2:$H$101,3,FALSE),0))</f>
        <v/>
      </c>
      <c r="H18" s="6" t="n"/>
      <c r="I18" s="5">
        <f>IF($A18="","",IFERROR(VLOOKUP($C18,'Référentiels'!$A$2:$H$101,4,FALSE),0))</f>
        <v/>
      </c>
      <c r="J18" s="6" t="n"/>
      <c r="K18" s="5">
        <f>IF($A18="","",IFERROR(VLOOKUP($C18,'Référentiels'!$A$2:$H$101,5,FALSE),0))</f>
        <v/>
      </c>
      <c r="L18" s="5">
        <f>IF($A18="","",IFERROR(VLOOKUP($C18,'Référentiels'!$A$2:$H$101,6,FALSE),0))</f>
        <v/>
      </c>
      <c r="M18" s="5">
        <f>IF($A18="","",F18*G18)</f>
        <v/>
      </c>
      <c r="N18" s="5">
        <f>IF($A18="","",H18*I18)</f>
        <v/>
      </c>
      <c r="O18" s="5">
        <f>IF($A18="","",J18*K18)</f>
        <v/>
      </c>
      <c r="P18" s="5">
        <f>IF($A18="","",F18*L18)</f>
        <v/>
      </c>
      <c r="Q18" s="5">
        <f>IF($A18="","",SUM(M18:P18))</f>
        <v/>
      </c>
      <c r="R18" s="5">
        <f>IF($A18="","",IFERROR(Q18/F18,0))</f>
        <v/>
      </c>
      <c r="S18" s="7" t="n"/>
      <c r="T18" s="5">
        <f>IF($A18="","",F18*S18)</f>
        <v/>
      </c>
      <c r="U18" s="5">
        <f>IF($A18="","",T18-Q18)</f>
        <v/>
      </c>
      <c r="V18" s="8">
        <f>IF($A18="","",IFERROR(U18/T18,0))</f>
        <v/>
      </c>
      <c r="W18" s="9">
        <f>IF($A18="","",IF(V18&gt;=0.2,"Marge satisfaisante",IF(V18&gt;=0,"Marge faible","Non rentable")))</f>
        <v/>
      </c>
    </row>
    <row r="19" ht="20" customHeight="1">
      <c r="A19" s="2" t="n"/>
      <c r="B19" s="3" t="n"/>
      <c r="C19" s="2" t="n"/>
      <c r="D19" s="2" t="n"/>
      <c r="E19" s="2" t="n"/>
      <c r="F19" s="4" t="n"/>
      <c r="G19" s="10">
        <f>IF($A19="","",IFERROR(VLOOKUP($C19,'Référentiels'!$A$2:$H$101,3,FALSE),0))</f>
        <v/>
      </c>
      <c r="H19" s="6" t="n"/>
      <c r="I19" s="10">
        <f>IF($A19="","",IFERROR(VLOOKUP($C19,'Référentiels'!$A$2:$H$101,4,FALSE),0))</f>
        <v/>
      </c>
      <c r="J19" s="6" t="n"/>
      <c r="K19" s="10">
        <f>IF($A19="","",IFERROR(VLOOKUP($C19,'Référentiels'!$A$2:$H$101,5,FALSE),0))</f>
        <v/>
      </c>
      <c r="L19" s="10">
        <f>IF($A19="","",IFERROR(VLOOKUP($C19,'Référentiels'!$A$2:$H$101,6,FALSE),0))</f>
        <v/>
      </c>
      <c r="M19" s="10">
        <f>IF($A19="","",F19*G19)</f>
        <v/>
      </c>
      <c r="N19" s="10">
        <f>IF($A19="","",H19*I19)</f>
        <v/>
      </c>
      <c r="O19" s="10">
        <f>IF($A19="","",J19*K19)</f>
        <v/>
      </c>
      <c r="P19" s="10">
        <f>IF($A19="","",F19*L19)</f>
        <v/>
      </c>
      <c r="Q19" s="10">
        <f>IF($A19="","",SUM(M19:P19))</f>
        <v/>
      </c>
      <c r="R19" s="10">
        <f>IF($A19="","",IFERROR(Q19/F19,0))</f>
        <v/>
      </c>
      <c r="S19" s="7" t="n"/>
      <c r="T19" s="10">
        <f>IF($A19="","",F19*S19)</f>
        <v/>
      </c>
      <c r="U19" s="10">
        <f>IF($A19="","",T19-Q19)</f>
        <v/>
      </c>
      <c r="V19" s="11">
        <f>IF($A19="","",IFERROR(U19/T19,0))</f>
        <v/>
      </c>
      <c r="W19" s="12">
        <f>IF($A19="","",IF(V19&gt;=0.2,"Marge satisfaisante",IF(V19&gt;=0,"Marge faible","Non rentable")))</f>
        <v/>
      </c>
    </row>
    <row r="20" ht="20" customHeight="1">
      <c r="A20" s="2" t="n"/>
      <c r="B20" s="3" t="n"/>
      <c r="C20" s="2" t="n"/>
      <c r="D20" s="2" t="n"/>
      <c r="E20" s="2" t="n"/>
      <c r="F20" s="4" t="n"/>
      <c r="G20" s="5">
        <f>IF($A20="","",IFERROR(VLOOKUP($C20,'Référentiels'!$A$2:$H$101,3,FALSE),0))</f>
        <v/>
      </c>
      <c r="H20" s="6" t="n"/>
      <c r="I20" s="5">
        <f>IF($A20="","",IFERROR(VLOOKUP($C20,'Référentiels'!$A$2:$H$101,4,FALSE),0))</f>
        <v/>
      </c>
      <c r="J20" s="6" t="n"/>
      <c r="K20" s="5">
        <f>IF($A20="","",IFERROR(VLOOKUP($C20,'Référentiels'!$A$2:$H$101,5,FALSE),0))</f>
        <v/>
      </c>
      <c r="L20" s="5">
        <f>IF($A20="","",IFERROR(VLOOKUP($C20,'Référentiels'!$A$2:$H$101,6,FALSE),0))</f>
        <v/>
      </c>
      <c r="M20" s="5">
        <f>IF($A20="","",F20*G20)</f>
        <v/>
      </c>
      <c r="N20" s="5">
        <f>IF($A20="","",H20*I20)</f>
        <v/>
      </c>
      <c r="O20" s="5">
        <f>IF($A20="","",J20*K20)</f>
        <v/>
      </c>
      <c r="P20" s="5">
        <f>IF($A20="","",F20*L20)</f>
        <v/>
      </c>
      <c r="Q20" s="5">
        <f>IF($A20="","",SUM(M20:P20))</f>
        <v/>
      </c>
      <c r="R20" s="5">
        <f>IF($A20="","",IFERROR(Q20/F20,0))</f>
        <v/>
      </c>
      <c r="S20" s="7" t="n"/>
      <c r="T20" s="5">
        <f>IF($A20="","",F20*S20)</f>
        <v/>
      </c>
      <c r="U20" s="5">
        <f>IF($A20="","",T20-Q20)</f>
        <v/>
      </c>
      <c r="V20" s="8">
        <f>IF($A20="","",IFERROR(U20/T20,0))</f>
        <v/>
      </c>
      <c r="W20" s="9">
        <f>IF($A20="","",IF(V20&gt;=0.2,"Marge satisfaisante",IF(V20&gt;=0,"Marge faible","Non rentable")))</f>
        <v/>
      </c>
    </row>
    <row r="21" ht="20" customHeight="1">
      <c r="A21" s="2" t="n"/>
      <c r="B21" s="3" t="n"/>
      <c r="C21" s="2" t="n"/>
      <c r="D21" s="2" t="n"/>
      <c r="E21" s="2" t="n"/>
      <c r="F21" s="4" t="n"/>
      <c r="G21" s="10">
        <f>IF($A21="","",IFERROR(VLOOKUP($C21,'Référentiels'!$A$2:$H$101,3,FALSE),0))</f>
        <v/>
      </c>
      <c r="H21" s="6" t="n"/>
      <c r="I21" s="10">
        <f>IF($A21="","",IFERROR(VLOOKUP($C21,'Référentiels'!$A$2:$H$101,4,FALSE),0))</f>
        <v/>
      </c>
      <c r="J21" s="6" t="n"/>
      <c r="K21" s="10">
        <f>IF($A21="","",IFERROR(VLOOKUP($C21,'Référentiels'!$A$2:$H$101,5,FALSE),0))</f>
        <v/>
      </c>
      <c r="L21" s="10">
        <f>IF($A21="","",IFERROR(VLOOKUP($C21,'Référentiels'!$A$2:$H$101,6,FALSE),0))</f>
        <v/>
      </c>
      <c r="M21" s="10">
        <f>IF($A21="","",F21*G21)</f>
        <v/>
      </c>
      <c r="N21" s="10">
        <f>IF($A21="","",H21*I21)</f>
        <v/>
      </c>
      <c r="O21" s="10">
        <f>IF($A21="","",J21*K21)</f>
        <v/>
      </c>
      <c r="P21" s="10">
        <f>IF($A21="","",F21*L21)</f>
        <v/>
      </c>
      <c r="Q21" s="10">
        <f>IF($A21="","",SUM(M21:P21))</f>
        <v/>
      </c>
      <c r="R21" s="10">
        <f>IF($A21="","",IFERROR(Q21/F21,0))</f>
        <v/>
      </c>
      <c r="S21" s="7" t="n"/>
      <c r="T21" s="10">
        <f>IF($A21="","",F21*S21)</f>
        <v/>
      </c>
      <c r="U21" s="10">
        <f>IF($A21="","",T21-Q21)</f>
        <v/>
      </c>
      <c r="V21" s="11">
        <f>IF($A21="","",IFERROR(U21/T21,0))</f>
        <v/>
      </c>
      <c r="W21" s="12">
        <f>IF($A21="","",IF(V21&gt;=0.2,"Marge satisfaisante",IF(V21&gt;=0,"Marge faible","Non rentable")))</f>
        <v/>
      </c>
    </row>
    <row r="22" ht="20" customHeight="1">
      <c r="A22" s="2" t="n"/>
      <c r="B22" s="3" t="n"/>
      <c r="C22" s="2" t="n"/>
      <c r="D22" s="2" t="n"/>
      <c r="E22" s="2" t="n"/>
      <c r="F22" s="4" t="n"/>
      <c r="G22" s="5">
        <f>IF($A22="","",IFERROR(VLOOKUP($C22,'Référentiels'!$A$2:$H$101,3,FALSE),0))</f>
        <v/>
      </c>
      <c r="H22" s="6" t="n"/>
      <c r="I22" s="5">
        <f>IF($A22="","",IFERROR(VLOOKUP($C22,'Référentiels'!$A$2:$H$101,4,FALSE),0))</f>
        <v/>
      </c>
      <c r="J22" s="6" t="n"/>
      <c r="K22" s="5">
        <f>IF($A22="","",IFERROR(VLOOKUP($C22,'Référentiels'!$A$2:$H$101,5,FALSE),0))</f>
        <v/>
      </c>
      <c r="L22" s="5">
        <f>IF($A22="","",IFERROR(VLOOKUP($C22,'Référentiels'!$A$2:$H$101,6,FALSE),0))</f>
        <v/>
      </c>
      <c r="M22" s="5">
        <f>IF($A22="","",F22*G22)</f>
        <v/>
      </c>
      <c r="N22" s="5">
        <f>IF($A22="","",H22*I22)</f>
        <v/>
      </c>
      <c r="O22" s="5">
        <f>IF($A22="","",J22*K22)</f>
        <v/>
      </c>
      <c r="P22" s="5">
        <f>IF($A22="","",F22*L22)</f>
        <v/>
      </c>
      <c r="Q22" s="5">
        <f>IF($A22="","",SUM(M22:P22))</f>
        <v/>
      </c>
      <c r="R22" s="5">
        <f>IF($A22="","",IFERROR(Q22/F22,0))</f>
        <v/>
      </c>
      <c r="S22" s="7" t="n"/>
      <c r="T22" s="5">
        <f>IF($A22="","",F22*S22)</f>
        <v/>
      </c>
      <c r="U22" s="5">
        <f>IF($A22="","",T22-Q22)</f>
        <v/>
      </c>
      <c r="V22" s="8">
        <f>IF($A22="","",IFERROR(U22/T22,0))</f>
        <v/>
      </c>
      <c r="W22" s="9">
        <f>IF($A22="","",IF(V22&gt;=0.2,"Marge satisfaisante",IF(V22&gt;=0,"Marge faible","Non rentable")))</f>
        <v/>
      </c>
    </row>
    <row r="23" ht="20" customHeight="1">
      <c r="A23" s="2" t="n"/>
      <c r="B23" s="3" t="n"/>
      <c r="C23" s="2" t="n"/>
      <c r="D23" s="2" t="n"/>
      <c r="E23" s="2" t="n"/>
      <c r="F23" s="4" t="n"/>
      <c r="G23" s="10">
        <f>IF($A23="","",IFERROR(VLOOKUP($C23,'Référentiels'!$A$2:$H$101,3,FALSE),0))</f>
        <v/>
      </c>
      <c r="H23" s="6" t="n"/>
      <c r="I23" s="10">
        <f>IF($A23="","",IFERROR(VLOOKUP($C23,'Référentiels'!$A$2:$H$101,4,FALSE),0))</f>
        <v/>
      </c>
      <c r="J23" s="6" t="n"/>
      <c r="K23" s="10">
        <f>IF($A23="","",IFERROR(VLOOKUP($C23,'Référentiels'!$A$2:$H$101,5,FALSE),0))</f>
        <v/>
      </c>
      <c r="L23" s="10">
        <f>IF($A23="","",IFERROR(VLOOKUP($C23,'Référentiels'!$A$2:$H$101,6,FALSE),0))</f>
        <v/>
      </c>
      <c r="M23" s="10">
        <f>IF($A23="","",F23*G23)</f>
        <v/>
      </c>
      <c r="N23" s="10">
        <f>IF($A23="","",H23*I23)</f>
        <v/>
      </c>
      <c r="O23" s="10">
        <f>IF($A23="","",J23*K23)</f>
        <v/>
      </c>
      <c r="P23" s="10">
        <f>IF($A23="","",F23*L23)</f>
        <v/>
      </c>
      <c r="Q23" s="10">
        <f>IF($A23="","",SUM(M23:P23))</f>
        <v/>
      </c>
      <c r="R23" s="10">
        <f>IF($A23="","",IFERROR(Q23/F23,0))</f>
        <v/>
      </c>
      <c r="S23" s="7" t="n"/>
      <c r="T23" s="10">
        <f>IF($A23="","",F23*S23)</f>
        <v/>
      </c>
      <c r="U23" s="10">
        <f>IF($A23="","",T23-Q23)</f>
        <v/>
      </c>
      <c r="V23" s="11">
        <f>IF($A23="","",IFERROR(U23/T23,0))</f>
        <v/>
      </c>
      <c r="W23" s="12">
        <f>IF($A23="","",IF(V23&gt;=0.2,"Marge satisfaisante",IF(V23&gt;=0,"Marge faible","Non rentable")))</f>
        <v/>
      </c>
    </row>
    <row r="24" ht="20" customHeight="1">
      <c r="A24" s="2" t="n"/>
      <c r="B24" s="3" t="n"/>
      <c r="C24" s="2" t="n"/>
      <c r="D24" s="2" t="n"/>
      <c r="E24" s="2" t="n"/>
      <c r="F24" s="4" t="n"/>
      <c r="G24" s="5">
        <f>IF($A24="","",IFERROR(VLOOKUP($C24,'Référentiels'!$A$2:$H$101,3,FALSE),0))</f>
        <v/>
      </c>
      <c r="H24" s="6" t="n"/>
      <c r="I24" s="5">
        <f>IF($A24="","",IFERROR(VLOOKUP($C24,'Référentiels'!$A$2:$H$101,4,FALSE),0))</f>
        <v/>
      </c>
      <c r="J24" s="6" t="n"/>
      <c r="K24" s="5">
        <f>IF($A24="","",IFERROR(VLOOKUP($C24,'Référentiels'!$A$2:$H$101,5,FALSE),0))</f>
        <v/>
      </c>
      <c r="L24" s="5">
        <f>IF($A24="","",IFERROR(VLOOKUP($C24,'Référentiels'!$A$2:$H$101,6,FALSE),0))</f>
        <v/>
      </c>
      <c r="M24" s="5">
        <f>IF($A24="","",F24*G24)</f>
        <v/>
      </c>
      <c r="N24" s="5">
        <f>IF($A24="","",H24*I24)</f>
        <v/>
      </c>
      <c r="O24" s="5">
        <f>IF($A24="","",J24*K24)</f>
        <v/>
      </c>
      <c r="P24" s="5">
        <f>IF($A24="","",F24*L24)</f>
        <v/>
      </c>
      <c r="Q24" s="5">
        <f>IF($A24="","",SUM(M24:P24))</f>
        <v/>
      </c>
      <c r="R24" s="5">
        <f>IF($A24="","",IFERROR(Q24/F24,0))</f>
        <v/>
      </c>
      <c r="S24" s="7" t="n"/>
      <c r="T24" s="5">
        <f>IF($A24="","",F24*S24)</f>
        <v/>
      </c>
      <c r="U24" s="5">
        <f>IF($A24="","",T24-Q24)</f>
        <v/>
      </c>
      <c r="V24" s="8">
        <f>IF($A24="","",IFERROR(U24/T24,0))</f>
        <v/>
      </c>
      <c r="W24" s="9">
        <f>IF($A24="","",IF(V24&gt;=0.2,"Marge satisfaisante",IF(V24&gt;=0,"Marge faible","Non rentable")))</f>
        <v/>
      </c>
    </row>
    <row r="25" ht="20" customHeight="1">
      <c r="A25" s="2" t="n"/>
      <c r="B25" s="3" t="n"/>
      <c r="C25" s="2" t="n"/>
      <c r="D25" s="2" t="n"/>
      <c r="E25" s="2" t="n"/>
      <c r="F25" s="4" t="n"/>
      <c r="G25" s="10">
        <f>IF($A25="","",IFERROR(VLOOKUP($C25,'Référentiels'!$A$2:$H$101,3,FALSE),0))</f>
        <v/>
      </c>
      <c r="H25" s="6" t="n"/>
      <c r="I25" s="10">
        <f>IF($A25="","",IFERROR(VLOOKUP($C25,'Référentiels'!$A$2:$H$101,4,FALSE),0))</f>
        <v/>
      </c>
      <c r="J25" s="6" t="n"/>
      <c r="K25" s="10">
        <f>IF($A25="","",IFERROR(VLOOKUP($C25,'Référentiels'!$A$2:$H$101,5,FALSE),0))</f>
        <v/>
      </c>
      <c r="L25" s="10">
        <f>IF($A25="","",IFERROR(VLOOKUP($C25,'Référentiels'!$A$2:$H$101,6,FALSE),0))</f>
        <v/>
      </c>
      <c r="M25" s="10">
        <f>IF($A25="","",F25*G25)</f>
        <v/>
      </c>
      <c r="N25" s="10">
        <f>IF($A25="","",H25*I25)</f>
        <v/>
      </c>
      <c r="O25" s="10">
        <f>IF($A25="","",J25*K25)</f>
        <v/>
      </c>
      <c r="P25" s="10">
        <f>IF($A25="","",F25*L25)</f>
        <v/>
      </c>
      <c r="Q25" s="10">
        <f>IF($A25="","",SUM(M25:P25))</f>
        <v/>
      </c>
      <c r="R25" s="10">
        <f>IF($A25="","",IFERROR(Q25/F25,0))</f>
        <v/>
      </c>
      <c r="S25" s="7" t="n"/>
      <c r="T25" s="10">
        <f>IF($A25="","",F25*S25)</f>
        <v/>
      </c>
      <c r="U25" s="10">
        <f>IF($A25="","",T25-Q25)</f>
        <v/>
      </c>
      <c r="V25" s="11">
        <f>IF($A25="","",IFERROR(U25/T25,0))</f>
        <v/>
      </c>
      <c r="W25" s="12">
        <f>IF($A25="","",IF(V25&gt;=0.2,"Marge satisfaisante",IF(V25&gt;=0,"Marge faible","Non rentable")))</f>
        <v/>
      </c>
    </row>
    <row r="26" ht="20" customHeight="1">
      <c r="A26" s="2" t="n"/>
      <c r="B26" s="3" t="n"/>
      <c r="C26" s="2" t="n"/>
      <c r="D26" s="2" t="n"/>
      <c r="E26" s="2" t="n"/>
      <c r="F26" s="4" t="n"/>
      <c r="G26" s="5">
        <f>IF($A26="","",IFERROR(VLOOKUP($C26,'Référentiels'!$A$2:$H$101,3,FALSE),0))</f>
        <v/>
      </c>
      <c r="H26" s="6" t="n"/>
      <c r="I26" s="5">
        <f>IF($A26="","",IFERROR(VLOOKUP($C26,'Référentiels'!$A$2:$H$101,4,FALSE),0))</f>
        <v/>
      </c>
      <c r="J26" s="6" t="n"/>
      <c r="K26" s="5">
        <f>IF($A26="","",IFERROR(VLOOKUP($C26,'Référentiels'!$A$2:$H$101,5,FALSE),0))</f>
        <v/>
      </c>
      <c r="L26" s="5">
        <f>IF($A26="","",IFERROR(VLOOKUP($C26,'Référentiels'!$A$2:$H$101,6,FALSE),0))</f>
        <v/>
      </c>
      <c r="M26" s="5">
        <f>IF($A26="","",F26*G26)</f>
        <v/>
      </c>
      <c r="N26" s="5">
        <f>IF($A26="","",H26*I26)</f>
        <v/>
      </c>
      <c r="O26" s="5">
        <f>IF($A26="","",J26*K26)</f>
        <v/>
      </c>
      <c r="P26" s="5">
        <f>IF($A26="","",F26*L26)</f>
        <v/>
      </c>
      <c r="Q26" s="5">
        <f>IF($A26="","",SUM(M26:P26))</f>
        <v/>
      </c>
      <c r="R26" s="5">
        <f>IF($A26="","",IFERROR(Q26/F26,0))</f>
        <v/>
      </c>
      <c r="S26" s="7" t="n"/>
      <c r="T26" s="5">
        <f>IF($A26="","",F26*S26)</f>
        <v/>
      </c>
      <c r="U26" s="5">
        <f>IF($A26="","",T26-Q26)</f>
        <v/>
      </c>
      <c r="V26" s="8">
        <f>IF($A26="","",IFERROR(U26/T26,0))</f>
        <v/>
      </c>
      <c r="W26" s="9">
        <f>IF($A26="","",IF(V26&gt;=0.2,"Marge satisfaisante",IF(V26&gt;=0,"Marge faible","Non rentable")))</f>
        <v/>
      </c>
    </row>
    <row r="27" ht="20" customHeight="1">
      <c r="A27" s="2" t="n"/>
      <c r="B27" s="3" t="n"/>
      <c r="C27" s="2" t="n"/>
      <c r="D27" s="2" t="n"/>
      <c r="E27" s="2" t="n"/>
      <c r="F27" s="4" t="n"/>
      <c r="G27" s="10">
        <f>IF($A27="","",IFERROR(VLOOKUP($C27,'Référentiels'!$A$2:$H$101,3,FALSE),0))</f>
        <v/>
      </c>
      <c r="H27" s="6" t="n"/>
      <c r="I27" s="10">
        <f>IF($A27="","",IFERROR(VLOOKUP($C27,'Référentiels'!$A$2:$H$101,4,FALSE),0))</f>
        <v/>
      </c>
      <c r="J27" s="6" t="n"/>
      <c r="K27" s="10">
        <f>IF($A27="","",IFERROR(VLOOKUP($C27,'Référentiels'!$A$2:$H$101,5,FALSE),0))</f>
        <v/>
      </c>
      <c r="L27" s="10">
        <f>IF($A27="","",IFERROR(VLOOKUP($C27,'Référentiels'!$A$2:$H$101,6,FALSE),0))</f>
        <v/>
      </c>
      <c r="M27" s="10">
        <f>IF($A27="","",F27*G27)</f>
        <v/>
      </c>
      <c r="N27" s="10">
        <f>IF($A27="","",H27*I27)</f>
        <v/>
      </c>
      <c r="O27" s="10">
        <f>IF($A27="","",J27*K27)</f>
        <v/>
      </c>
      <c r="P27" s="10">
        <f>IF($A27="","",F27*L27)</f>
        <v/>
      </c>
      <c r="Q27" s="10">
        <f>IF($A27="","",SUM(M27:P27))</f>
        <v/>
      </c>
      <c r="R27" s="10">
        <f>IF($A27="","",IFERROR(Q27/F27,0))</f>
        <v/>
      </c>
      <c r="S27" s="7" t="n"/>
      <c r="T27" s="10">
        <f>IF($A27="","",F27*S27)</f>
        <v/>
      </c>
      <c r="U27" s="10">
        <f>IF($A27="","",T27-Q27)</f>
        <v/>
      </c>
      <c r="V27" s="11">
        <f>IF($A27="","",IFERROR(U27/T27,0))</f>
        <v/>
      </c>
      <c r="W27" s="12">
        <f>IF($A27="","",IF(V27&gt;=0.2,"Marge satisfaisante",IF(V27&gt;=0,"Marge faible","Non rentable")))</f>
        <v/>
      </c>
    </row>
    <row r="28" ht="20" customHeight="1">
      <c r="A28" s="2" t="n"/>
      <c r="B28" s="3" t="n"/>
      <c r="C28" s="2" t="n"/>
      <c r="D28" s="2" t="n"/>
      <c r="E28" s="2" t="n"/>
      <c r="F28" s="4" t="n"/>
      <c r="G28" s="5">
        <f>IF($A28="","",IFERROR(VLOOKUP($C28,'Référentiels'!$A$2:$H$101,3,FALSE),0))</f>
        <v/>
      </c>
      <c r="H28" s="6" t="n"/>
      <c r="I28" s="5">
        <f>IF($A28="","",IFERROR(VLOOKUP($C28,'Référentiels'!$A$2:$H$101,4,FALSE),0))</f>
        <v/>
      </c>
      <c r="J28" s="6" t="n"/>
      <c r="K28" s="5">
        <f>IF($A28="","",IFERROR(VLOOKUP($C28,'Référentiels'!$A$2:$H$101,5,FALSE),0))</f>
        <v/>
      </c>
      <c r="L28" s="5">
        <f>IF($A28="","",IFERROR(VLOOKUP($C28,'Référentiels'!$A$2:$H$101,6,FALSE),0))</f>
        <v/>
      </c>
      <c r="M28" s="5">
        <f>IF($A28="","",F28*G28)</f>
        <v/>
      </c>
      <c r="N28" s="5">
        <f>IF($A28="","",H28*I28)</f>
        <v/>
      </c>
      <c r="O28" s="5">
        <f>IF($A28="","",J28*K28)</f>
        <v/>
      </c>
      <c r="P28" s="5">
        <f>IF($A28="","",F28*L28)</f>
        <v/>
      </c>
      <c r="Q28" s="5">
        <f>IF($A28="","",SUM(M28:P28))</f>
        <v/>
      </c>
      <c r="R28" s="5">
        <f>IF($A28="","",IFERROR(Q28/F28,0))</f>
        <v/>
      </c>
      <c r="S28" s="7" t="n"/>
      <c r="T28" s="5">
        <f>IF($A28="","",F28*S28)</f>
        <v/>
      </c>
      <c r="U28" s="5">
        <f>IF($A28="","",T28-Q28)</f>
        <v/>
      </c>
      <c r="V28" s="8">
        <f>IF($A28="","",IFERROR(U28/T28,0))</f>
        <v/>
      </c>
      <c r="W28" s="9">
        <f>IF($A28="","",IF(V28&gt;=0.2,"Marge satisfaisante",IF(V28&gt;=0,"Marge faible","Non rentable")))</f>
        <v/>
      </c>
    </row>
    <row r="29" ht="20" customHeight="1">
      <c r="A29" s="2" t="n"/>
      <c r="B29" s="3" t="n"/>
      <c r="C29" s="2" t="n"/>
      <c r="D29" s="2" t="n"/>
      <c r="E29" s="2" t="n"/>
      <c r="F29" s="4" t="n"/>
      <c r="G29" s="10">
        <f>IF($A29="","",IFERROR(VLOOKUP($C29,'Référentiels'!$A$2:$H$101,3,FALSE),0))</f>
        <v/>
      </c>
      <c r="H29" s="6" t="n"/>
      <c r="I29" s="10">
        <f>IF($A29="","",IFERROR(VLOOKUP($C29,'Référentiels'!$A$2:$H$101,4,FALSE),0))</f>
        <v/>
      </c>
      <c r="J29" s="6" t="n"/>
      <c r="K29" s="10">
        <f>IF($A29="","",IFERROR(VLOOKUP($C29,'Référentiels'!$A$2:$H$101,5,FALSE),0))</f>
        <v/>
      </c>
      <c r="L29" s="10">
        <f>IF($A29="","",IFERROR(VLOOKUP($C29,'Référentiels'!$A$2:$H$101,6,FALSE),0))</f>
        <v/>
      </c>
      <c r="M29" s="10">
        <f>IF($A29="","",F29*G29)</f>
        <v/>
      </c>
      <c r="N29" s="10">
        <f>IF($A29="","",H29*I29)</f>
        <v/>
      </c>
      <c r="O29" s="10">
        <f>IF($A29="","",J29*K29)</f>
        <v/>
      </c>
      <c r="P29" s="10">
        <f>IF($A29="","",F29*L29)</f>
        <v/>
      </c>
      <c r="Q29" s="10">
        <f>IF($A29="","",SUM(M29:P29))</f>
        <v/>
      </c>
      <c r="R29" s="10">
        <f>IF($A29="","",IFERROR(Q29/F29,0))</f>
        <v/>
      </c>
      <c r="S29" s="7" t="n"/>
      <c r="T29" s="10">
        <f>IF($A29="","",F29*S29)</f>
        <v/>
      </c>
      <c r="U29" s="10">
        <f>IF($A29="","",T29-Q29)</f>
        <v/>
      </c>
      <c r="V29" s="11">
        <f>IF($A29="","",IFERROR(U29/T29,0))</f>
        <v/>
      </c>
      <c r="W29" s="12">
        <f>IF($A29="","",IF(V29&gt;=0.2,"Marge satisfaisante",IF(V29&gt;=0,"Marge faible","Non rentable")))</f>
        <v/>
      </c>
    </row>
    <row r="30" ht="20" customHeight="1">
      <c r="A30" s="2" t="n"/>
      <c r="B30" s="3" t="n"/>
      <c r="C30" s="2" t="n"/>
      <c r="D30" s="2" t="n"/>
      <c r="E30" s="2" t="n"/>
      <c r="F30" s="4" t="n"/>
      <c r="G30" s="5">
        <f>IF($A30="","",IFERROR(VLOOKUP($C30,'Référentiels'!$A$2:$H$101,3,FALSE),0))</f>
        <v/>
      </c>
      <c r="H30" s="6" t="n"/>
      <c r="I30" s="5">
        <f>IF($A30="","",IFERROR(VLOOKUP($C30,'Référentiels'!$A$2:$H$101,4,FALSE),0))</f>
        <v/>
      </c>
      <c r="J30" s="6" t="n"/>
      <c r="K30" s="5">
        <f>IF($A30="","",IFERROR(VLOOKUP($C30,'Référentiels'!$A$2:$H$101,5,FALSE),0))</f>
        <v/>
      </c>
      <c r="L30" s="5">
        <f>IF($A30="","",IFERROR(VLOOKUP($C30,'Référentiels'!$A$2:$H$101,6,FALSE),0))</f>
        <v/>
      </c>
      <c r="M30" s="5">
        <f>IF($A30="","",F30*G30)</f>
        <v/>
      </c>
      <c r="N30" s="5">
        <f>IF($A30="","",H30*I30)</f>
        <v/>
      </c>
      <c r="O30" s="5">
        <f>IF($A30="","",J30*K30)</f>
        <v/>
      </c>
      <c r="P30" s="5">
        <f>IF($A30="","",F30*L30)</f>
        <v/>
      </c>
      <c r="Q30" s="5">
        <f>IF($A30="","",SUM(M30:P30))</f>
        <v/>
      </c>
      <c r="R30" s="5">
        <f>IF($A30="","",IFERROR(Q30/F30,0))</f>
        <v/>
      </c>
      <c r="S30" s="7" t="n"/>
      <c r="T30" s="5">
        <f>IF($A30="","",F30*S30)</f>
        <v/>
      </c>
      <c r="U30" s="5">
        <f>IF($A30="","",T30-Q30)</f>
        <v/>
      </c>
      <c r="V30" s="8">
        <f>IF($A30="","",IFERROR(U30/T30,0))</f>
        <v/>
      </c>
      <c r="W30" s="9">
        <f>IF($A30="","",IF(V30&gt;=0.2,"Marge satisfaisante",IF(V30&gt;=0,"Marge faible","Non rentable")))</f>
        <v/>
      </c>
    </row>
    <row r="31" ht="20" customHeight="1">
      <c r="A31" s="2" t="n"/>
      <c r="B31" s="3" t="n"/>
      <c r="C31" s="2" t="n"/>
      <c r="D31" s="2" t="n"/>
      <c r="E31" s="2" t="n"/>
      <c r="F31" s="4" t="n"/>
      <c r="G31" s="10">
        <f>IF($A31="","",IFERROR(VLOOKUP($C31,'Référentiels'!$A$2:$H$101,3,FALSE),0))</f>
        <v/>
      </c>
      <c r="H31" s="6" t="n"/>
      <c r="I31" s="10">
        <f>IF($A31="","",IFERROR(VLOOKUP($C31,'Référentiels'!$A$2:$H$101,4,FALSE),0))</f>
        <v/>
      </c>
      <c r="J31" s="6" t="n"/>
      <c r="K31" s="10">
        <f>IF($A31="","",IFERROR(VLOOKUP($C31,'Référentiels'!$A$2:$H$101,5,FALSE),0))</f>
        <v/>
      </c>
      <c r="L31" s="10">
        <f>IF($A31="","",IFERROR(VLOOKUP($C31,'Référentiels'!$A$2:$H$101,6,FALSE),0))</f>
        <v/>
      </c>
      <c r="M31" s="10">
        <f>IF($A31="","",F31*G31)</f>
        <v/>
      </c>
      <c r="N31" s="10">
        <f>IF($A31="","",H31*I31)</f>
        <v/>
      </c>
      <c r="O31" s="10">
        <f>IF($A31="","",J31*K31)</f>
        <v/>
      </c>
      <c r="P31" s="10">
        <f>IF($A31="","",F31*L31)</f>
        <v/>
      </c>
      <c r="Q31" s="10">
        <f>IF($A31="","",SUM(M31:P31))</f>
        <v/>
      </c>
      <c r="R31" s="10">
        <f>IF($A31="","",IFERROR(Q31/F31,0))</f>
        <v/>
      </c>
      <c r="S31" s="7" t="n"/>
      <c r="T31" s="10">
        <f>IF($A31="","",F31*S31)</f>
        <v/>
      </c>
      <c r="U31" s="10">
        <f>IF($A31="","",T31-Q31)</f>
        <v/>
      </c>
      <c r="V31" s="11">
        <f>IF($A31="","",IFERROR(U31/T31,0))</f>
        <v/>
      </c>
      <c r="W31" s="12">
        <f>IF($A31="","",IF(V31&gt;=0.2,"Marge satisfaisante",IF(V31&gt;=0,"Marge faible","Non rentable")))</f>
        <v/>
      </c>
    </row>
    <row r="32" ht="20" customHeight="1">
      <c r="A32" s="2" t="n"/>
      <c r="B32" s="3" t="n"/>
      <c r="C32" s="2" t="n"/>
      <c r="D32" s="2" t="n"/>
      <c r="E32" s="2" t="n"/>
      <c r="F32" s="4" t="n"/>
      <c r="G32" s="5">
        <f>IF($A32="","",IFERROR(VLOOKUP($C32,'Référentiels'!$A$2:$H$101,3,FALSE),0))</f>
        <v/>
      </c>
      <c r="H32" s="6" t="n"/>
      <c r="I32" s="5">
        <f>IF($A32="","",IFERROR(VLOOKUP($C32,'Référentiels'!$A$2:$H$101,4,FALSE),0))</f>
        <v/>
      </c>
      <c r="J32" s="6" t="n"/>
      <c r="K32" s="5">
        <f>IF($A32="","",IFERROR(VLOOKUP($C32,'Référentiels'!$A$2:$H$101,5,FALSE),0))</f>
        <v/>
      </c>
      <c r="L32" s="5">
        <f>IF($A32="","",IFERROR(VLOOKUP($C32,'Référentiels'!$A$2:$H$101,6,FALSE),0))</f>
        <v/>
      </c>
      <c r="M32" s="5">
        <f>IF($A32="","",F32*G32)</f>
        <v/>
      </c>
      <c r="N32" s="5">
        <f>IF($A32="","",H32*I32)</f>
        <v/>
      </c>
      <c r="O32" s="5">
        <f>IF($A32="","",J32*K32)</f>
        <v/>
      </c>
      <c r="P32" s="5">
        <f>IF($A32="","",F32*L32)</f>
        <v/>
      </c>
      <c r="Q32" s="5">
        <f>IF($A32="","",SUM(M32:P32))</f>
        <v/>
      </c>
      <c r="R32" s="5">
        <f>IF($A32="","",IFERROR(Q32/F32,0))</f>
        <v/>
      </c>
      <c r="S32" s="7" t="n"/>
      <c r="T32" s="5">
        <f>IF($A32="","",F32*S32)</f>
        <v/>
      </c>
      <c r="U32" s="5">
        <f>IF($A32="","",T32-Q32)</f>
        <v/>
      </c>
      <c r="V32" s="8">
        <f>IF($A32="","",IFERROR(U32/T32,0))</f>
        <v/>
      </c>
      <c r="W32" s="9">
        <f>IF($A32="","",IF(V32&gt;=0.2,"Marge satisfaisante",IF(V32&gt;=0,"Marge faible","Non rentable")))</f>
        <v/>
      </c>
    </row>
    <row r="33" ht="20" customHeight="1">
      <c r="A33" s="2" t="n"/>
      <c r="B33" s="3" t="n"/>
      <c r="C33" s="2" t="n"/>
      <c r="D33" s="2" t="n"/>
      <c r="E33" s="2" t="n"/>
      <c r="F33" s="4" t="n"/>
      <c r="G33" s="10">
        <f>IF($A33="","",IFERROR(VLOOKUP($C33,'Référentiels'!$A$2:$H$101,3,FALSE),0))</f>
        <v/>
      </c>
      <c r="H33" s="6" t="n"/>
      <c r="I33" s="10">
        <f>IF($A33="","",IFERROR(VLOOKUP($C33,'Référentiels'!$A$2:$H$101,4,FALSE),0))</f>
        <v/>
      </c>
      <c r="J33" s="6" t="n"/>
      <c r="K33" s="10">
        <f>IF($A33="","",IFERROR(VLOOKUP($C33,'Référentiels'!$A$2:$H$101,5,FALSE),0))</f>
        <v/>
      </c>
      <c r="L33" s="10">
        <f>IF($A33="","",IFERROR(VLOOKUP($C33,'Référentiels'!$A$2:$H$101,6,FALSE),0))</f>
        <v/>
      </c>
      <c r="M33" s="10">
        <f>IF($A33="","",F33*G33)</f>
        <v/>
      </c>
      <c r="N33" s="10">
        <f>IF($A33="","",H33*I33)</f>
        <v/>
      </c>
      <c r="O33" s="10">
        <f>IF($A33="","",J33*K33)</f>
        <v/>
      </c>
      <c r="P33" s="10">
        <f>IF($A33="","",F33*L33)</f>
        <v/>
      </c>
      <c r="Q33" s="10">
        <f>IF($A33="","",SUM(M33:P33))</f>
        <v/>
      </c>
      <c r="R33" s="10">
        <f>IF($A33="","",IFERROR(Q33/F33,0))</f>
        <v/>
      </c>
      <c r="S33" s="7" t="n"/>
      <c r="T33" s="10">
        <f>IF($A33="","",F33*S33)</f>
        <v/>
      </c>
      <c r="U33" s="10">
        <f>IF($A33="","",T33-Q33)</f>
        <v/>
      </c>
      <c r="V33" s="11">
        <f>IF($A33="","",IFERROR(U33/T33,0))</f>
        <v/>
      </c>
      <c r="W33" s="12">
        <f>IF($A33="","",IF(V33&gt;=0.2,"Marge satisfaisante",IF(V33&gt;=0,"Marge faible","Non rentable")))</f>
        <v/>
      </c>
    </row>
    <row r="34" ht="20" customHeight="1">
      <c r="A34" s="2" t="n"/>
      <c r="B34" s="3" t="n"/>
      <c r="C34" s="2" t="n"/>
      <c r="D34" s="2" t="n"/>
      <c r="E34" s="2" t="n"/>
      <c r="F34" s="4" t="n"/>
      <c r="G34" s="5">
        <f>IF($A34="","",IFERROR(VLOOKUP($C34,'Référentiels'!$A$2:$H$101,3,FALSE),0))</f>
        <v/>
      </c>
      <c r="H34" s="6" t="n"/>
      <c r="I34" s="5">
        <f>IF($A34="","",IFERROR(VLOOKUP($C34,'Référentiels'!$A$2:$H$101,4,FALSE),0))</f>
        <v/>
      </c>
      <c r="J34" s="6" t="n"/>
      <c r="K34" s="5">
        <f>IF($A34="","",IFERROR(VLOOKUP($C34,'Référentiels'!$A$2:$H$101,5,FALSE),0))</f>
        <v/>
      </c>
      <c r="L34" s="5">
        <f>IF($A34="","",IFERROR(VLOOKUP($C34,'Référentiels'!$A$2:$H$101,6,FALSE),0))</f>
        <v/>
      </c>
      <c r="M34" s="5">
        <f>IF($A34="","",F34*G34)</f>
        <v/>
      </c>
      <c r="N34" s="5">
        <f>IF($A34="","",H34*I34)</f>
        <v/>
      </c>
      <c r="O34" s="5">
        <f>IF($A34="","",J34*K34)</f>
        <v/>
      </c>
      <c r="P34" s="5">
        <f>IF($A34="","",F34*L34)</f>
        <v/>
      </c>
      <c r="Q34" s="5">
        <f>IF($A34="","",SUM(M34:P34))</f>
        <v/>
      </c>
      <c r="R34" s="5">
        <f>IF($A34="","",IFERROR(Q34/F34,0))</f>
        <v/>
      </c>
      <c r="S34" s="7" t="n"/>
      <c r="T34" s="5">
        <f>IF($A34="","",F34*S34)</f>
        <v/>
      </c>
      <c r="U34" s="5">
        <f>IF($A34="","",T34-Q34)</f>
        <v/>
      </c>
      <c r="V34" s="8">
        <f>IF($A34="","",IFERROR(U34/T34,0))</f>
        <v/>
      </c>
      <c r="W34" s="9">
        <f>IF($A34="","",IF(V34&gt;=0.2,"Marge satisfaisante",IF(V34&gt;=0,"Marge faible","Non rentable")))</f>
        <v/>
      </c>
    </row>
    <row r="35" ht="20" customHeight="1">
      <c r="A35" s="2" t="n"/>
      <c r="B35" s="3" t="n"/>
      <c r="C35" s="2" t="n"/>
      <c r="D35" s="2" t="n"/>
      <c r="E35" s="2" t="n"/>
      <c r="F35" s="4" t="n"/>
      <c r="G35" s="10">
        <f>IF($A35="","",IFERROR(VLOOKUP($C35,'Référentiels'!$A$2:$H$101,3,FALSE),0))</f>
        <v/>
      </c>
      <c r="H35" s="6" t="n"/>
      <c r="I35" s="10">
        <f>IF($A35="","",IFERROR(VLOOKUP($C35,'Référentiels'!$A$2:$H$101,4,FALSE),0))</f>
        <v/>
      </c>
      <c r="J35" s="6" t="n"/>
      <c r="K35" s="10">
        <f>IF($A35="","",IFERROR(VLOOKUP($C35,'Référentiels'!$A$2:$H$101,5,FALSE),0))</f>
        <v/>
      </c>
      <c r="L35" s="10">
        <f>IF($A35="","",IFERROR(VLOOKUP($C35,'Référentiels'!$A$2:$H$101,6,FALSE),0))</f>
        <v/>
      </c>
      <c r="M35" s="10">
        <f>IF($A35="","",F35*G35)</f>
        <v/>
      </c>
      <c r="N35" s="10">
        <f>IF($A35="","",H35*I35)</f>
        <v/>
      </c>
      <c r="O35" s="10">
        <f>IF($A35="","",J35*K35)</f>
        <v/>
      </c>
      <c r="P35" s="10">
        <f>IF($A35="","",F35*L35)</f>
        <v/>
      </c>
      <c r="Q35" s="10">
        <f>IF($A35="","",SUM(M35:P35))</f>
        <v/>
      </c>
      <c r="R35" s="10">
        <f>IF($A35="","",IFERROR(Q35/F35,0))</f>
        <v/>
      </c>
      <c r="S35" s="7" t="n"/>
      <c r="T35" s="10">
        <f>IF($A35="","",F35*S35)</f>
        <v/>
      </c>
      <c r="U35" s="10">
        <f>IF($A35="","",T35-Q35)</f>
        <v/>
      </c>
      <c r="V35" s="11">
        <f>IF($A35="","",IFERROR(U35/T35,0))</f>
        <v/>
      </c>
      <c r="W35" s="12">
        <f>IF($A35="","",IF(V35&gt;=0.2,"Marge satisfaisante",IF(V35&gt;=0,"Marge faible","Non rentable")))</f>
        <v/>
      </c>
    </row>
    <row r="36" ht="20" customHeight="1">
      <c r="A36" s="2" t="n"/>
      <c r="B36" s="3" t="n"/>
      <c r="C36" s="2" t="n"/>
      <c r="D36" s="2" t="n"/>
      <c r="E36" s="2" t="n"/>
      <c r="F36" s="4" t="n"/>
      <c r="G36" s="5">
        <f>IF($A36="","",IFERROR(VLOOKUP($C36,'Référentiels'!$A$2:$H$101,3,FALSE),0))</f>
        <v/>
      </c>
      <c r="H36" s="6" t="n"/>
      <c r="I36" s="5">
        <f>IF($A36="","",IFERROR(VLOOKUP($C36,'Référentiels'!$A$2:$H$101,4,FALSE),0))</f>
        <v/>
      </c>
      <c r="J36" s="6" t="n"/>
      <c r="K36" s="5">
        <f>IF($A36="","",IFERROR(VLOOKUP($C36,'Référentiels'!$A$2:$H$101,5,FALSE),0))</f>
        <v/>
      </c>
      <c r="L36" s="5">
        <f>IF($A36="","",IFERROR(VLOOKUP($C36,'Référentiels'!$A$2:$H$101,6,FALSE),0))</f>
        <v/>
      </c>
      <c r="M36" s="5">
        <f>IF($A36="","",F36*G36)</f>
        <v/>
      </c>
      <c r="N36" s="5">
        <f>IF($A36="","",H36*I36)</f>
        <v/>
      </c>
      <c r="O36" s="5">
        <f>IF($A36="","",J36*K36)</f>
        <v/>
      </c>
      <c r="P36" s="5">
        <f>IF($A36="","",F36*L36)</f>
        <v/>
      </c>
      <c r="Q36" s="5">
        <f>IF($A36="","",SUM(M36:P36))</f>
        <v/>
      </c>
      <c r="R36" s="5">
        <f>IF($A36="","",IFERROR(Q36/F36,0))</f>
        <v/>
      </c>
      <c r="S36" s="7" t="n"/>
      <c r="T36" s="5">
        <f>IF($A36="","",F36*S36)</f>
        <v/>
      </c>
      <c r="U36" s="5">
        <f>IF($A36="","",T36-Q36)</f>
        <v/>
      </c>
      <c r="V36" s="8">
        <f>IF($A36="","",IFERROR(U36/T36,0))</f>
        <v/>
      </c>
      <c r="W36" s="9">
        <f>IF($A36="","",IF(V36&gt;=0.2,"Marge satisfaisante",IF(V36&gt;=0,"Marge faible","Non rentable")))</f>
        <v/>
      </c>
    </row>
    <row r="37" ht="20" customHeight="1">
      <c r="A37" s="2" t="n"/>
      <c r="B37" s="3" t="n"/>
      <c r="C37" s="2" t="n"/>
      <c r="D37" s="2" t="n"/>
      <c r="E37" s="2" t="n"/>
      <c r="F37" s="4" t="n"/>
      <c r="G37" s="10">
        <f>IF($A37="","",IFERROR(VLOOKUP($C37,'Référentiels'!$A$2:$H$101,3,FALSE),0))</f>
        <v/>
      </c>
      <c r="H37" s="6" t="n"/>
      <c r="I37" s="10">
        <f>IF($A37="","",IFERROR(VLOOKUP($C37,'Référentiels'!$A$2:$H$101,4,FALSE),0))</f>
        <v/>
      </c>
      <c r="J37" s="6" t="n"/>
      <c r="K37" s="10">
        <f>IF($A37="","",IFERROR(VLOOKUP($C37,'Référentiels'!$A$2:$H$101,5,FALSE),0))</f>
        <v/>
      </c>
      <c r="L37" s="10">
        <f>IF($A37="","",IFERROR(VLOOKUP($C37,'Référentiels'!$A$2:$H$101,6,FALSE),0))</f>
        <v/>
      </c>
      <c r="M37" s="10">
        <f>IF($A37="","",F37*G37)</f>
        <v/>
      </c>
      <c r="N37" s="10">
        <f>IF($A37="","",H37*I37)</f>
        <v/>
      </c>
      <c r="O37" s="10">
        <f>IF($A37="","",J37*K37)</f>
        <v/>
      </c>
      <c r="P37" s="10">
        <f>IF($A37="","",F37*L37)</f>
        <v/>
      </c>
      <c r="Q37" s="10">
        <f>IF($A37="","",SUM(M37:P37))</f>
        <v/>
      </c>
      <c r="R37" s="10">
        <f>IF($A37="","",IFERROR(Q37/F37,0))</f>
        <v/>
      </c>
      <c r="S37" s="7" t="n"/>
      <c r="T37" s="10">
        <f>IF($A37="","",F37*S37)</f>
        <v/>
      </c>
      <c r="U37" s="10">
        <f>IF($A37="","",T37-Q37)</f>
        <v/>
      </c>
      <c r="V37" s="11">
        <f>IF($A37="","",IFERROR(U37/T37,0))</f>
        <v/>
      </c>
      <c r="W37" s="12">
        <f>IF($A37="","",IF(V37&gt;=0.2,"Marge satisfaisante",IF(V37&gt;=0,"Marge faible","Non rentable")))</f>
        <v/>
      </c>
    </row>
    <row r="38" ht="20" customHeight="1">
      <c r="A38" s="2" t="n"/>
      <c r="B38" s="3" t="n"/>
      <c r="C38" s="2" t="n"/>
      <c r="D38" s="2" t="n"/>
      <c r="E38" s="2" t="n"/>
      <c r="F38" s="4" t="n"/>
      <c r="G38" s="5">
        <f>IF($A38="","",IFERROR(VLOOKUP($C38,'Référentiels'!$A$2:$H$101,3,FALSE),0))</f>
        <v/>
      </c>
      <c r="H38" s="6" t="n"/>
      <c r="I38" s="5">
        <f>IF($A38="","",IFERROR(VLOOKUP($C38,'Référentiels'!$A$2:$H$101,4,FALSE),0))</f>
        <v/>
      </c>
      <c r="J38" s="6" t="n"/>
      <c r="K38" s="5">
        <f>IF($A38="","",IFERROR(VLOOKUP($C38,'Référentiels'!$A$2:$H$101,5,FALSE),0))</f>
        <v/>
      </c>
      <c r="L38" s="5">
        <f>IF($A38="","",IFERROR(VLOOKUP($C38,'Référentiels'!$A$2:$H$101,6,FALSE),0))</f>
        <v/>
      </c>
      <c r="M38" s="5">
        <f>IF($A38="","",F38*G38)</f>
        <v/>
      </c>
      <c r="N38" s="5">
        <f>IF($A38="","",H38*I38)</f>
        <v/>
      </c>
      <c r="O38" s="5">
        <f>IF($A38="","",J38*K38)</f>
        <v/>
      </c>
      <c r="P38" s="5">
        <f>IF($A38="","",F38*L38)</f>
        <v/>
      </c>
      <c r="Q38" s="5">
        <f>IF($A38="","",SUM(M38:P38))</f>
        <v/>
      </c>
      <c r="R38" s="5">
        <f>IF($A38="","",IFERROR(Q38/F38,0))</f>
        <v/>
      </c>
      <c r="S38" s="7" t="n"/>
      <c r="T38" s="5">
        <f>IF($A38="","",F38*S38)</f>
        <v/>
      </c>
      <c r="U38" s="5">
        <f>IF($A38="","",T38-Q38)</f>
        <v/>
      </c>
      <c r="V38" s="8">
        <f>IF($A38="","",IFERROR(U38/T38,0))</f>
        <v/>
      </c>
      <c r="W38" s="9">
        <f>IF($A38="","",IF(V38&gt;=0.2,"Marge satisfaisante",IF(V38&gt;=0,"Marge faible","Non rentable")))</f>
        <v/>
      </c>
    </row>
    <row r="39" ht="20" customHeight="1">
      <c r="A39" s="2" t="n"/>
      <c r="B39" s="3" t="n"/>
      <c r="C39" s="2" t="n"/>
      <c r="D39" s="2" t="n"/>
      <c r="E39" s="2" t="n"/>
      <c r="F39" s="4" t="n"/>
      <c r="G39" s="10">
        <f>IF($A39="","",IFERROR(VLOOKUP($C39,'Référentiels'!$A$2:$H$101,3,FALSE),0))</f>
        <v/>
      </c>
      <c r="H39" s="6" t="n"/>
      <c r="I39" s="10">
        <f>IF($A39="","",IFERROR(VLOOKUP($C39,'Référentiels'!$A$2:$H$101,4,FALSE),0))</f>
        <v/>
      </c>
      <c r="J39" s="6" t="n"/>
      <c r="K39" s="10">
        <f>IF($A39="","",IFERROR(VLOOKUP($C39,'Référentiels'!$A$2:$H$101,5,FALSE),0))</f>
        <v/>
      </c>
      <c r="L39" s="10">
        <f>IF($A39="","",IFERROR(VLOOKUP($C39,'Référentiels'!$A$2:$H$101,6,FALSE),0))</f>
        <v/>
      </c>
      <c r="M39" s="10">
        <f>IF($A39="","",F39*G39)</f>
        <v/>
      </c>
      <c r="N39" s="10">
        <f>IF($A39="","",H39*I39)</f>
        <v/>
      </c>
      <c r="O39" s="10">
        <f>IF($A39="","",J39*K39)</f>
        <v/>
      </c>
      <c r="P39" s="10">
        <f>IF($A39="","",F39*L39)</f>
        <v/>
      </c>
      <c r="Q39" s="10">
        <f>IF($A39="","",SUM(M39:P39))</f>
        <v/>
      </c>
      <c r="R39" s="10">
        <f>IF($A39="","",IFERROR(Q39/F39,0))</f>
        <v/>
      </c>
      <c r="S39" s="7" t="n"/>
      <c r="T39" s="10">
        <f>IF($A39="","",F39*S39)</f>
        <v/>
      </c>
      <c r="U39" s="10">
        <f>IF($A39="","",T39-Q39)</f>
        <v/>
      </c>
      <c r="V39" s="11">
        <f>IF($A39="","",IFERROR(U39/T39,0))</f>
        <v/>
      </c>
      <c r="W39" s="12">
        <f>IF($A39="","",IF(V39&gt;=0.2,"Marge satisfaisante",IF(V39&gt;=0,"Marge faible","Non rentable")))</f>
        <v/>
      </c>
    </row>
    <row r="40" ht="20" customHeight="1">
      <c r="A40" s="2" t="n"/>
      <c r="B40" s="3" t="n"/>
      <c r="C40" s="2" t="n"/>
      <c r="D40" s="2" t="n"/>
      <c r="E40" s="2" t="n"/>
      <c r="F40" s="4" t="n"/>
      <c r="G40" s="5">
        <f>IF($A40="","",IFERROR(VLOOKUP($C40,'Référentiels'!$A$2:$H$101,3,FALSE),0))</f>
        <v/>
      </c>
      <c r="H40" s="6" t="n"/>
      <c r="I40" s="5">
        <f>IF($A40="","",IFERROR(VLOOKUP($C40,'Référentiels'!$A$2:$H$101,4,FALSE),0))</f>
        <v/>
      </c>
      <c r="J40" s="6" t="n"/>
      <c r="K40" s="5">
        <f>IF($A40="","",IFERROR(VLOOKUP($C40,'Référentiels'!$A$2:$H$101,5,FALSE),0))</f>
        <v/>
      </c>
      <c r="L40" s="5">
        <f>IF($A40="","",IFERROR(VLOOKUP($C40,'Référentiels'!$A$2:$H$101,6,FALSE),0))</f>
        <v/>
      </c>
      <c r="M40" s="5">
        <f>IF($A40="","",F40*G40)</f>
        <v/>
      </c>
      <c r="N40" s="5">
        <f>IF($A40="","",H40*I40)</f>
        <v/>
      </c>
      <c r="O40" s="5">
        <f>IF($A40="","",J40*K40)</f>
        <v/>
      </c>
      <c r="P40" s="5">
        <f>IF($A40="","",F40*L40)</f>
        <v/>
      </c>
      <c r="Q40" s="5">
        <f>IF($A40="","",SUM(M40:P40))</f>
        <v/>
      </c>
      <c r="R40" s="5">
        <f>IF($A40="","",IFERROR(Q40/F40,0))</f>
        <v/>
      </c>
      <c r="S40" s="7" t="n"/>
      <c r="T40" s="5">
        <f>IF($A40="","",F40*S40)</f>
        <v/>
      </c>
      <c r="U40" s="5">
        <f>IF($A40="","",T40-Q40)</f>
        <v/>
      </c>
      <c r="V40" s="8">
        <f>IF($A40="","",IFERROR(U40/T40,0))</f>
        <v/>
      </c>
      <c r="W40" s="9">
        <f>IF($A40="","",IF(V40&gt;=0.2,"Marge satisfaisante",IF(V40&gt;=0,"Marge faible","Non rentable")))</f>
        <v/>
      </c>
    </row>
    <row r="41" ht="20" customHeight="1">
      <c r="A41" s="2" t="n"/>
      <c r="B41" s="3" t="n"/>
      <c r="C41" s="2" t="n"/>
      <c r="D41" s="2" t="n"/>
      <c r="E41" s="2" t="n"/>
      <c r="F41" s="4" t="n"/>
      <c r="G41" s="10">
        <f>IF($A41="","",IFERROR(VLOOKUP($C41,'Référentiels'!$A$2:$H$101,3,FALSE),0))</f>
        <v/>
      </c>
      <c r="H41" s="6" t="n"/>
      <c r="I41" s="10">
        <f>IF($A41="","",IFERROR(VLOOKUP($C41,'Référentiels'!$A$2:$H$101,4,FALSE),0))</f>
        <v/>
      </c>
      <c r="J41" s="6" t="n"/>
      <c r="K41" s="10">
        <f>IF($A41="","",IFERROR(VLOOKUP($C41,'Référentiels'!$A$2:$H$101,5,FALSE),0))</f>
        <v/>
      </c>
      <c r="L41" s="10">
        <f>IF($A41="","",IFERROR(VLOOKUP($C41,'Référentiels'!$A$2:$H$101,6,FALSE),0))</f>
        <v/>
      </c>
      <c r="M41" s="10">
        <f>IF($A41="","",F41*G41)</f>
        <v/>
      </c>
      <c r="N41" s="10">
        <f>IF($A41="","",H41*I41)</f>
        <v/>
      </c>
      <c r="O41" s="10">
        <f>IF($A41="","",J41*K41)</f>
        <v/>
      </c>
      <c r="P41" s="10">
        <f>IF($A41="","",F41*L41)</f>
        <v/>
      </c>
      <c r="Q41" s="10">
        <f>IF($A41="","",SUM(M41:P41))</f>
        <v/>
      </c>
      <c r="R41" s="10">
        <f>IF($A41="","",IFERROR(Q41/F41,0))</f>
        <v/>
      </c>
      <c r="S41" s="7" t="n"/>
      <c r="T41" s="10">
        <f>IF($A41="","",F41*S41)</f>
        <v/>
      </c>
      <c r="U41" s="10">
        <f>IF($A41="","",T41-Q41)</f>
        <v/>
      </c>
      <c r="V41" s="11">
        <f>IF($A41="","",IFERROR(U41/T41,0))</f>
        <v/>
      </c>
      <c r="W41" s="12">
        <f>IF($A41="","",IF(V41&gt;=0.2,"Marge satisfaisante",IF(V41&gt;=0,"Marge faible","Non rentable")))</f>
        <v/>
      </c>
    </row>
    <row r="42" ht="20" customHeight="1">
      <c r="A42" s="2" t="n"/>
      <c r="B42" s="3" t="n"/>
      <c r="C42" s="2" t="n"/>
      <c r="D42" s="2" t="n"/>
      <c r="E42" s="2" t="n"/>
      <c r="F42" s="4" t="n"/>
      <c r="G42" s="5">
        <f>IF($A42="","",IFERROR(VLOOKUP($C42,'Référentiels'!$A$2:$H$101,3,FALSE),0))</f>
        <v/>
      </c>
      <c r="H42" s="6" t="n"/>
      <c r="I42" s="5">
        <f>IF($A42="","",IFERROR(VLOOKUP($C42,'Référentiels'!$A$2:$H$101,4,FALSE),0))</f>
        <v/>
      </c>
      <c r="J42" s="6" t="n"/>
      <c r="K42" s="5">
        <f>IF($A42="","",IFERROR(VLOOKUP($C42,'Référentiels'!$A$2:$H$101,5,FALSE),0))</f>
        <v/>
      </c>
      <c r="L42" s="5">
        <f>IF($A42="","",IFERROR(VLOOKUP($C42,'Référentiels'!$A$2:$H$101,6,FALSE),0))</f>
        <v/>
      </c>
      <c r="M42" s="5">
        <f>IF($A42="","",F42*G42)</f>
        <v/>
      </c>
      <c r="N42" s="5">
        <f>IF($A42="","",H42*I42)</f>
        <v/>
      </c>
      <c r="O42" s="5">
        <f>IF($A42="","",J42*K42)</f>
        <v/>
      </c>
      <c r="P42" s="5">
        <f>IF($A42="","",F42*L42)</f>
        <v/>
      </c>
      <c r="Q42" s="5">
        <f>IF($A42="","",SUM(M42:P42))</f>
        <v/>
      </c>
      <c r="R42" s="5">
        <f>IF($A42="","",IFERROR(Q42/F42,0))</f>
        <v/>
      </c>
      <c r="S42" s="7" t="n"/>
      <c r="T42" s="5">
        <f>IF($A42="","",F42*S42)</f>
        <v/>
      </c>
      <c r="U42" s="5">
        <f>IF($A42="","",T42-Q42)</f>
        <v/>
      </c>
      <c r="V42" s="8">
        <f>IF($A42="","",IFERROR(U42/T42,0))</f>
        <v/>
      </c>
      <c r="W42" s="9">
        <f>IF($A42="","",IF(V42&gt;=0.2,"Marge satisfaisante",IF(V42&gt;=0,"Marge faible","Non rentable")))</f>
        <v/>
      </c>
    </row>
    <row r="43" ht="20" customHeight="1">
      <c r="A43" s="2" t="n"/>
      <c r="B43" s="3" t="n"/>
      <c r="C43" s="2" t="n"/>
      <c r="D43" s="2" t="n"/>
      <c r="E43" s="2" t="n"/>
      <c r="F43" s="4" t="n"/>
      <c r="G43" s="10">
        <f>IF($A43="","",IFERROR(VLOOKUP($C43,'Référentiels'!$A$2:$H$101,3,FALSE),0))</f>
        <v/>
      </c>
      <c r="H43" s="6" t="n"/>
      <c r="I43" s="10">
        <f>IF($A43="","",IFERROR(VLOOKUP($C43,'Référentiels'!$A$2:$H$101,4,FALSE),0))</f>
        <v/>
      </c>
      <c r="J43" s="6" t="n"/>
      <c r="K43" s="10">
        <f>IF($A43="","",IFERROR(VLOOKUP($C43,'Référentiels'!$A$2:$H$101,5,FALSE),0))</f>
        <v/>
      </c>
      <c r="L43" s="10">
        <f>IF($A43="","",IFERROR(VLOOKUP($C43,'Référentiels'!$A$2:$H$101,6,FALSE),0))</f>
        <v/>
      </c>
      <c r="M43" s="10">
        <f>IF($A43="","",F43*G43)</f>
        <v/>
      </c>
      <c r="N43" s="10">
        <f>IF($A43="","",H43*I43)</f>
        <v/>
      </c>
      <c r="O43" s="10">
        <f>IF($A43="","",J43*K43)</f>
        <v/>
      </c>
      <c r="P43" s="10">
        <f>IF($A43="","",F43*L43)</f>
        <v/>
      </c>
      <c r="Q43" s="10">
        <f>IF($A43="","",SUM(M43:P43))</f>
        <v/>
      </c>
      <c r="R43" s="10">
        <f>IF($A43="","",IFERROR(Q43/F43,0))</f>
        <v/>
      </c>
      <c r="S43" s="7" t="n"/>
      <c r="T43" s="10">
        <f>IF($A43="","",F43*S43)</f>
        <v/>
      </c>
      <c r="U43" s="10">
        <f>IF($A43="","",T43-Q43)</f>
        <v/>
      </c>
      <c r="V43" s="11">
        <f>IF($A43="","",IFERROR(U43/T43,0))</f>
        <v/>
      </c>
      <c r="W43" s="12">
        <f>IF($A43="","",IF(V43&gt;=0.2,"Marge satisfaisante",IF(V43&gt;=0,"Marge faible","Non rentable")))</f>
        <v/>
      </c>
    </row>
    <row r="44" ht="20" customHeight="1">
      <c r="A44" s="2" t="n"/>
      <c r="B44" s="3" t="n"/>
      <c r="C44" s="2" t="n"/>
      <c r="D44" s="2" t="n"/>
      <c r="E44" s="2" t="n"/>
      <c r="F44" s="4" t="n"/>
      <c r="G44" s="5">
        <f>IF($A44="","",IFERROR(VLOOKUP($C44,'Référentiels'!$A$2:$H$101,3,FALSE),0))</f>
        <v/>
      </c>
      <c r="H44" s="6" t="n"/>
      <c r="I44" s="5">
        <f>IF($A44="","",IFERROR(VLOOKUP($C44,'Référentiels'!$A$2:$H$101,4,FALSE),0))</f>
        <v/>
      </c>
      <c r="J44" s="6" t="n"/>
      <c r="K44" s="5">
        <f>IF($A44="","",IFERROR(VLOOKUP($C44,'Référentiels'!$A$2:$H$101,5,FALSE),0))</f>
        <v/>
      </c>
      <c r="L44" s="5">
        <f>IF($A44="","",IFERROR(VLOOKUP($C44,'Référentiels'!$A$2:$H$101,6,FALSE),0))</f>
        <v/>
      </c>
      <c r="M44" s="5">
        <f>IF($A44="","",F44*G44)</f>
        <v/>
      </c>
      <c r="N44" s="5">
        <f>IF($A44="","",H44*I44)</f>
        <v/>
      </c>
      <c r="O44" s="5">
        <f>IF($A44="","",J44*K44)</f>
        <v/>
      </c>
      <c r="P44" s="5">
        <f>IF($A44="","",F44*L44)</f>
        <v/>
      </c>
      <c r="Q44" s="5">
        <f>IF($A44="","",SUM(M44:P44))</f>
        <v/>
      </c>
      <c r="R44" s="5">
        <f>IF($A44="","",IFERROR(Q44/F44,0))</f>
        <v/>
      </c>
      <c r="S44" s="7" t="n"/>
      <c r="T44" s="5">
        <f>IF($A44="","",F44*S44)</f>
        <v/>
      </c>
      <c r="U44" s="5">
        <f>IF($A44="","",T44-Q44)</f>
        <v/>
      </c>
      <c r="V44" s="8">
        <f>IF($A44="","",IFERROR(U44/T44,0))</f>
        <v/>
      </c>
      <c r="W44" s="9">
        <f>IF($A44="","",IF(V44&gt;=0.2,"Marge satisfaisante",IF(V44&gt;=0,"Marge faible","Non rentable")))</f>
        <v/>
      </c>
    </row>
    <row r="45" ht="20" customHeight="1">
      <c r="A45" s="2" t="n"/>
      <c r="B45" s="3" t="n"/>
      <c r="C45" s="2" t="n"/>
      <c r="D45" s="2" t="n"/>
      <c r="E45" s="2" t="n"/>
      <c r="F45" s="4" t="n"/>
      <c r="G45" s="10">
        <f>IF($A45="","",IFERROR(VLOOKUP($C45,'Référentiels'!$A$2:$H$101,3,FALSE),0))</f>
        <v/>
      </c>
      <c r="H45" s="6" t="n"/>
      <c r="I45" s="10">
        <f>IF($A45="","",IFERROR(VLOOKUP($C45,'Référentiels'!$A$2:$H$101,4,FALSE),0))</f>
        <v/>
      </c>
      <c r="J45" s="6" t="n"/>
      <c r="K45" s="10">
        <f>IF($A45="","",IFERROR(VLOOKUP($C45,'Référentiels'!$A$2:$H$101,5,FALSE),0))</f>
        <v/>
      </c>
      <c r="L45" s="10">
        <f>IF($A45="","",IFERROR(VLOOKUP($C45,'Référentiels'!$A$2:$H$101,6,FALSE),0))</f>
        <v/>
      </c>
      <c r="M45" s="10">
        <f>IF($A45="","",F45*G45)</f>
        <v/>
      </c>
      <c r="N45" s="10">
        <f>IF($A45="","",H45*I45)</f>
        <v/>
      </c>
      <c r="O45" s="10">
        <f>IF($A45="","",J45*K45)</f>
        <v/>
      </c>
      <c r="P45" s="10">
        <f>IF($A45="","",F45*L45)</f>
        <v/>
      </c>
      <c r="Q45" s="10">
        <f>IF($A45="","",SUM(M45:P45))</f>
        <v/>
      </c>
      <c r="R45" s="10">
        <f>IF($A45="","",IFERROR(Q45/F45,0))</f>
        <v/>
      </c>
      <c r="S45" s="7" t="n"/>
      <c r="T45" s="10">
        <f>IF($A45="","",F45*S45)</f>
        <v/>
      </c>
      <c r="U45" s="10">
        <f>IF($A45="","",T45-Q45)</f>
        <v/>
      </c>
      <c r="V45" s="11">
        <f>IF($A45="","",IFERROR(U45/T45,0))</f>
        <v/>
      </c>
      <c r="W45" s="12">
        <f>IF($A45="","",IF(V45&gt;=0.2,"Marge satisfaisante",IF(V45&gt;=0,"Marge faible","Non rentable")))</f>
        <v/>
      </c>
    </row>
    <row r="46" ht="20" customHeight="1">
      <c r="A46" s="2" t="n"/>
      <c r="B46" s="3" t="n"/>
      <c r="C46" s="2" t="n"/>
      <c r="D46" s="2" t="n"/>
      <c r="E46" s="2" t="n"/>
      <c r="F46" s="4" t="n"/>
      <c r="G46" s="5">
        <f>IF($A46="","",IFERROR(VLOOKUP($C46,'Référentiels'!$A$2:$H$101,3,FALSE),0))</f>
        <v/>
      </c>
      <c r="H46" s="6" t="n"/>
      <c r="I46" s="5">
        <f>IF($A46="","",IFERROR(VLOOKUP($C46,'Référentiels'!$A$2:$H$101,4,FALSE),0))</f>
        <v/>
      </c>
      <c r="J46" s="6" t="n"/>
      <c r="K46" s="5">
        <f>IF($A46="","",IFERROR(VLOOKUP($C46,'Référentiels'!$A$2:$H$101,5,FALSE),0))</f>
        <v/>
      </c>
      <c r="L46" s="5">
        <f>IF($A46="","",IFERROR(VLOOKUP($C46,'Référentiels'!$A$2:$H$101,6,FALSE),0))</f>
        <v/>
      </c>
      <c r="M46" s="5">
        <f>IF($A46="","",F46*G46)</f>
        <v/>
      </c>
      <c r="N46" s="5">
        <f>IF($A46="","",H46*I46)</f>
        <v/>
      </c>
      <c r="O46" s="5">
        <f>IF($A46="","",J46*K46)</f>
        <v/>
      </c>
      <c r="P46" s="5">
        <f>IF($A46="","",F46*L46)</f>
        <v/>
      </c>
      <c r="Q46" s="5">
        <f>IF($A46="","",SUM(M46:P46))</f>
        <v/>
      </c>
      <c r="R46" s="5">
        <f>IF($A46="","",IFERROR(Q46/F46,0))</f>
        <v/>
      </c>
      <c r="S46" s="7" t="n"/>
      <c r="T46" s="5">
        <f>IF($A46="","",F46*S46)</f>
        <v/>
      </c>
      <c r="U46" s="5">
        <f>IF($A46="","",T46-Q46)</f>
        <v/>
      </c>
      <c r="V46" s="8">
        <f>IF($A46="","",IFERROR(U46/T46,0))</f>
        <v/>
      </c>
      <c r="W46" s="9">
        <f>IF($A46="","",IF(V46&gt;=0.2,"Marge satisfaisante",IF(V46&gt;=0,"Marge faible","Non rentable")))</f>
        <v/>
      </c>
    </row>
    <row r="47" ht="20" customHeight="1">
      <c r="A47" s="2" t="n"/>
      <c r="B47" s="3" t="n"/>
      <c r="C47" s="2" t="n"/>
      <c r="D47" s="2" t="n"/>
      <c r="E47" s="2" t="n"/>
      <c r="F47" s="4" t="n"/>
      <c r="G47" s="10">
        <f>IF($A47="","",IFERROR(VLOOKUP($C47,'Référentiels'!$A$2:$H$101,3,FALSE),0))</f>
        <v/>
      </c>
      <c r="H47" s="6" t="n"/>
      <c r="I47" s="10">
        <f>IF($A47="","",IFERROR(VLOOKUP($C47,'Référentiels'!$A$2:$H$101,4,FALSE),0))</f>
        <v/>
      </c>
      <c r="J47" s="6" t="n"/>
      <c r="K47" s="10">
        <f>IF($A47="","",IFERROR(VLOOKUP($C47,'Référentiels'!$A$2:$H$101,5,FALSE),0))</f>
        <v/>
      </c>
      <c r="L47" s="10">
        <f>IF($A47="","",IFERROR(VLOOKUP($C47,'Référentiels'!$A$2:$H$101,6,FALSE),0))</f>
        <v/>
      </c>
      <c r="M47" s="10">
        <f>IF($A47="","",F47*G47)</f>
        <v/>
      </c>
      <c r="N47" s="10">
        <f>IF($A47="","",H47*I47)</f>
        <v/>
      </c>
      <c r="O47" s="10">
        <f>IF($A47="","",J47*K47)</f>
        <v/>
      </c>
      <c r="P47" s="10">
        <f>IF($A47="","",F47*L47)</f>
        <v/>
      </c>
      <c r="Q47" s="10">
        <f>IF($A47="","",SUM(M47:P47))</f>
        <v/>
      </c>
      <c r="R47" s="10">
        <f>IF($A47="","",IFERROR(Q47/F47,0))</f>
        <v/>
      </c>
      <c r="S47" s="7" t="n"/>
      <c r="T47" s="10">
        <f>IF($A47="","",F47*S47)</f>
        <v/>
      </c>
      <c r="U47" s="10">
        <f>IF($A47="","",T47-Q47)</f>
        <v/>
      </c>
      <c r="V47" s="11">
        <f>IF($A47="","",IFERROR(U47/T47,0))</f>
        <v/>
      </c>
      <c r="W47" s="12">
        <f>IF($A47="","",IF(V47&gt;=0.2,"Marge satisfaisante",IF(V47&gt;=0,"Marge faible","Non rentable")))</f>
        <v/>
      </c>
    </row>
    <row r="48" ht="20" customHeight="1">
      <c r="A48" s="2" t="n"/>
      <c r="B48" s="3" t="n"/>
      <c r="C48" s="2" t="n"/>
      <c r="D48" s="2" t="n"/>
      <c r="E48" s="2" t="n"/>
      <c r="F48" s="4" t="n"/>
      <c r="G48" s="5">
        <f>IF($A48="","",IFERROR(VLOOKUP($C48,'Référentiels'!$A$2:$H$101,3,FALSE),0))</f>
        <v/>
      </c>
      <c r="H48" s="6" t="n"/>
      <c r="I48" s="5">
        <f>IF($A48="","",IFERROR(VLOOKUP($C48,'Référentiels'!$A$2:$H$101,4,FALSE),0))</f>
        <v/>
      </c>
      <c r="J48" s="6" t="n"/>
      <c r="K48" s="5">
        <f>IF($A48="","",IFERROR(VLOOKUP($C48,'Référentiels'!$A$2:$H$101,5,FALSE),0))</f>
        <v/>
      </c>
      <c r="L48" s="5">
        <f>IF($A48="","",IFERROR(VLOOKUP($C48,'Référentiels'!$A$2:$H$101,6,FALSE),0))</f>
        <v/>
      </c>
      <c r="M48" s="5">
        <f>IF($A48="","",F48*G48)</f>
        <v/>
      </c>
      <c r="N48" s="5">
        <f>IF($A48="","",H48*I48)</f>
        <v/>
      </c>
      <c r="O48" s="5">
        <f>IF($A48="","",J48*K48)</f>
        <v/>
      </c>
      <c r="P48" s="5">
        <f>IF($A48="","",F48*L48)</f>
        <v/>
      </c>
      <c r="Q48" s="5">
        <f>IF($A48="","",SUM(M48:P48))</f>
        <v/>
      </c>
      <c r="R48" s="5">
        <f>IF($A48="","",IFERROR(Q48/F48,0))</f>
        <v/>
      </c>
      <c r="S48" s="7" t="n"/>
      <c r="T48" s="5">
        <f>IF($A48="","",F48*S48)</f>
        <v/>
      </c>
      <c r="U48" s="5">
        <f>IF($A48="","",T48-Q48)</f>
        <v/>
      </c>
      <c r="V48" s="8">
        <f>IF($A48="","",IFERROR(U48/T48,0))</f>
        <v/>
      </c>
      <c r="W48" s="9">
        <f>IF($A48="","",IF(V48&gt;=0.2,"Marge satisfaisante",IF(V48&gt;=0,"Marge faible","Non rentable")))</f>
        <v/>
      </c>
    </row>
    <row r="49" ht="20" customHeight="1">
      <c r="A49" s="2" t="n"/>
      <c r="B49" s="3" t="n"/>
      <c r="C49" s="2" t="n"/>
      <c r="D49" s="2" t="n"/>
      <c r="E49" s="2" t="n"/>
      <c r="F49" s="4" t="n"/>
      <c r="G49" s="10">
        <f>IF($A49="","",IFERROR(VLOOKUP($C49,'Référentiels'!$A$2:$H$101,3,FALSE),0))</f>
        <v/>
      </c>
      <c r="H49" s="6" t="n"/>
      <c r="I49" s="10">
        <f>IF($A49="","",IFERROR(VLOOKUP($C49,'Référentiels'!$A$2:$H$101,4,FALSE),0))</f>
        <v/>
      </c>
      <c r="J49" s="6" t="n"/>
      <c r="K49" s="10">
        <f>IF($A49="","",IFERROR(VLOOKUP($C49,'Référentiels'!$A$2:$H$101,5,FALSE),0))</f>
        <v/>
      </c>
      <c r="L49" s="10">
        <f>IF($A49="","",IFERROR(VLOOKUP($C49,'Référentiels'!$A$2:$H$101,6,FALSE),0))</f>
        <v/>
      </c>
      <c r="M49" s="10">
        <f>IF($A49="","",F49*G49)</f>
        <v/>
      </c>
      <c r="N49" s="10">
        <f>IF($A49="","",H49*I49)</f>
        <v/>
      </c>
      <c r="O49" s="10">
        <f>IF($A49="","",J49*K49)</f>
        <v/>
      </c>
      <c r="P49" s="10">
        <f>IF($A49="","",F49*L49)</f>
        <v/>
      </c>
      <c r="Q49" s="10">
        <f>IF($A49="","",SUM(M49:P49))</f>
        <v/>
      </c>
      <c r="R49" s="10">
        <f>IF($A49="","",IFERROR(Q49/F49,0))</f>
        <v/>
      </c>
      <c r="S49" s="7" t="n"/>
      <c r="T49" s="10">
        <f>IF($A49="","",F49*S49)</f>
        <v/>
      </c>
      <c r="U49" s="10">
        <f>IF($A49="","",T49-Q49)</f>
        <v/>
      </c>
      <c r="V49" s="11">
        <f>IF($A49="","",IFERROR(U49/T49,0))</f>
        <v/>
      </c>
      <c r="W49" s="12">
        <f>IF($A49="","",IF(V49&gt;=0.2,"Marge satisfaisante",IF(V49&gt;=0,"Marge faible","Non rentable")))</f>
        <v/>
      </c>
    </row>
    <row r="50" ht="20" customHeight="1">
      <c r="A50" s="2" t="n"/>
      <c r="B50" s="3" t="n"/>
      <c r="C50" s="2" t="n"/>
      <c r="D50" s="2" t="n"/>
      <c r="E50" s="2" t="n"/>
      <c r="F50" s="4" t="n"/>
      <c r="G50" s="5">
        <f>IF($A50="","",IFERROR(VLOOKUP($C50,'Référentiels'!$A$2:$H$101,3,FALSE),0))</f>
        <v/>
      </c>
      <c r="H50" s="6" t="n"/>
      <c r="I50" s="5">
        <f>IF($A50="","",IFERROR(VLOOKUP($C50,'Référentiels'!$A$2:$H$101,4,FALSE),0))</f>
        <v/>
      </c>
      <c r="J50" s="6" t="n"/>
      <c r="K50" s="5">
        <f>IF($A50="","",IFERROR(VLOOKUP($C50,'Référentiels'!$A$2:$H$101,5,FALSE),0))</f>
        <v/>
      </c>
      <c r="L50" s="5">
        <f>IF($A50="","",IFERROR(VLOOKUP($C50,'Référentiels'!$A$2:$H$101,6,FALSE),0))</f>
        <v/>
      </c>
      <c r="M50" s="5">
        <f>IF($A50="","",F50*G50)</f>
        <v/>
      </c>
      <c r="N50" s="5">
        <f>IF($A50="","",H50*I50)</f>
        <v/>
      </c>
      <c r="O50" s="5">
        <f>IF($A50="","",J50*K50)</f>
        <v/>
      </c>
      <c r="P50" s="5">
        <f>IF($A50="","",F50*L50)</f>
        <v/>
      </c>
      <c r="Q50" s="5">
        <f>IF($A50="","",SUM(M50:P50))</f>
        <v/>
      </c>
      <c r="R50" s="5">
        <f>IF($A50="","",IFERROR(Q50/F50,0))</f>
        <v/>
      </c>
      <c r="S50" s="7" t="n"/>
      <c r="T50" s="5">
        <f>IF($A50="","",F50*S50)</f>
        <v/>
      </c>
      <c r="U50" s="5">
        <f>IF($A50="","",T50-Q50)</f>
        <v/>
      </c>
      <c r="V50" s="8">
        <f>IF($A50="","",IFERROR(U50/T50,0))</f>
        <v/>
      </c>
      <c r="W50" s="9">
        <f>IF($A50="","",IF(V50&gt;=0.2,"Marge satisfaisante",IF(V50&gt;=0,"Marge faible","Non rentable")))</f>
        <v/>
      </c>
    </row>
    <row r="51" ht="20" customHeight="1">
      <c r="A51" s="2" t="n"/>
      <c r="B51" s="3" t="n"/>
      <c r="C51" s="2" t="n"/>
      <c r="D51" s="2" t="n"/>
      <c r="E51" s="2" t="n"/>
      <c r="F51" s="4" t="n"/>
      <c r="G51" s="10">
        <f>IF($A51="","",IFERROR(VLOOKUP($C51,'Référentiels'!$A$2:$H$101,3,FALSE),0))</f>
        <v/>
      </c>
      <c r="H51" s="6" t="n"/>
      <c r="I51" s="10">
        <f>IF($A51="","",IFERROR(VLOOKUP($C51,'Référentiels'!$A$2:$H$101,4,FALSE),0))</f>
        <v/>
      </c>
      <c r="J51" s="6" t="n"/>
      <c r="K51" s="10">
        <f>IF($A51="","",IFERROR(VLOOKUP($C51,'Référentiels'!$A$2:$H$101,5,FALSE),0))</f>
        <v/>
      </c>
      <c r="L51" s="10">
        <f>IF($A51="","",IFERROR(VLOOKUP($C51,'Référentiels'!$A$2:$H$101,6,FALSE),0))</f>
        <v/>
      </c>
      <c r="M51" s="10">
        <f>IF($A51="","",F51*G51)</f>
        <v/>
      </c>
      <c r="N51" s="10">
        <f>IF($A51="","",H51*I51)</f>
        <v/>
      </c>
      <c r="O51" s="10">
        <f>IF($A51="","",J51*K51)</f>
        <v/>
      </c>
      <c r="P51" s="10">
        <f>IF($A51="","",F51*L51)</f>
        <v/>
      </c>
      <c r="Q51" s="10">
        <f>IF($A51="","",SUM(M51:P51))</f>
        <v/>
      </c>
      <c r="R51" s="10">
        <f>IF($A51="","",IFERROR(Q51/F51,0))</f>
        <v/>
      </c>
      <c r="S51" s="7" t="n"/>
      <c r="T51" s="10">
        <f>IF($A51="","",F51*S51)</f>
        <v/>
      </c>
      <c r="U51" s="10">
        <f>IF($A51="","",T51-Q51)</f>
        <v/>
      </c>
      <c r="V51" s="11">
        <f>IF($A51="","",IFERROR(U51/T51,0))</f>
        <v/>
      </c>
      <c r="W51" s="12">
        <f>IF($A51="","",IF(V51&gt;=0.2,"Marge satisfaisante",IF(V51&gt;=0,"Marge faible","Non rentable")))</f>
        <v/>
      </c>
    </row>
    <row r="52" ht="20" customHeight="1">
      <c r="A52" s="2" t="n"/>
      <c r="B52" s="3" t="n"/>
      <c r="C52" s="2" t="n"/>
      <c r="D52" s="2" t="n"/>
      <c r="E52" s="2" t="n"/>
      <c r="F52" s="4" t="n"/>
      <c r="G52" s="5">
        <f>IF($A52="","",IFERROR(VLOOKUP($C52,'Référentiels'!$A$2:$H$101,3,FALSE),0))</f>
        <v/>
      </c>
      <c r="H52" s="6" t="n"/>
      <c r="I52" s="5">
        <f>IF($A52="","",IFERROR(VLOOKUP($C52,'Référentiels'!$A$2:$H$101,4,FALSE),0))</f>
        <v/>
      </c>
      <c r="J52" s="6" t="n"/>
      <c r="K52" s="5">
        <f>IF($A52="","",IFERROR(VLOOKUP($C52,'Référentiels'!$A$2:$H$101,5,FALSE),0))</f>
        <v/>
      </c>
      <c r="L52" s="5">
        <f>IF($A52="","",IFERROR(VLOOKUP($C52,'Référentiels'!$A$2:$H$101,6,FALSE),0))</f>
        <v/>
      </c>
      <c r="M52" s="5">
        <f>IF($A52="","",F52*G52)</f>
        <v/>
      </c>
      <c r="N52" s="5">
        <f>IF($A52="","",H52*I52)</f>
        <v/>
      </c>
      <c r="O52" s="5">
        <f>IF($A52="","",J52*K52)</f>
        <v/>
      </c>
      <c r="P52" s="5">
        <f>IF($A52="","",F52*L52)</f>
        <v/>
      </c>
      <c r="Q52" s="5">
        <f>IF($A52="","",SUM(M52:P52))</f>
        <v/>
      </c>
      <c r="R52" s="5">
        <f>IF($A52="","",IFERROR(Q52/F52,0))</f>
        <v/>
      </c>
      <c r="S52" s="7" t="n"/>
      <c r="T52" s="5">
        <f>IF($A52="","",F52*S52)</f>
        <v/>
      </c>
      <c r="U52" s="5">
        <f>IF($A52="","",T52-Q52)</f>
        <v/>
      </c>
      <c r="V52" s="8">
        <f>IF($A52="","",IFERROR(U52/T52,0))</f>
        <v/>
      </c>
      <c r="W52" s="9">
        <f>IF($A52="","",IF(V52&gt;=0.2,"Marge satisfaisante",IF(V52&gt;=0,"Marge faible","Non rentable")))</f>
        <v/>
      </c>
    </row>
    <row r="53" ht="20" customHeight="1">
      <c r="A53" s="2" t="n"/>
      <c r="B53" s="3" t="n"/>
      <c r="C53" s="2" t="n"/>
      <c r="D53" s="2" t="n"/>
      <c r="E53" s="2" t="n"/>
      <c r="F53" s="4" t="n"/>
      <c r="G53" s="10">
        <f>IF($A53="","",IFERROR(VLOOKUP($C53,'Référentiels'!$A$2:$H$101,3,FALSE),0))</f>
        <v/>
      </c>
      <c r="H53" s="6" t="n"/>
      <c r="I53" s="10">
        <f>IF($A53="","",IFERROR(VLOOKUP($C53,'Référentiels'!$A$2:$H$101,4,FALSE),0))</f>
        <v/>
      </c>
      <c r="J53" s="6" t="n"/>
      <c r="K53" s="10">
        <f>IF($A53="","",IFERROR(VLOOKUP($C53,'Référentiels'!$A$2:$H$101,5,FALSE),0))</f>
        <v/>
      </c>
      <c r="L53" s="10">
        <f>IF($A53="","",IFERROR(VLOOKUP($C53,'Référentiels'!$A$2:$H$101,6,FALSE),0))</f>
        <v/>
      </c>
      <c r="M53" s="10">
        <f>IF($A53="","",F53*G53)</f>
        <v/>
      </c>
      <c r="N53" s="10">
        <f>IF($A53="","",H53*I53)</f>
        <v/>
      </c>
      <c r="O53" s="10">
        <f>IF($A53="","",J53*K53)</f>
        <v/>
      </c>
      <c r="P53" s="10">
        <f>IF($A53="","",F53*L53)</f>
        <v/>
      </c>
      <c r="Q53" s="10">
        <f>IF($A53="","",SUM(M53:P53))</f>
        <v/>
      </c>
      <c r="R53" s="10">
        <f>IF($A53="","",IFERROR(Q53/F53,0))</f>
        <v/>
      </c>
      <c r="S53" s="7" t="n"/>
      <c r="T53" s="10">
        <f>IF($A53="","",F53*S53)</f>
        <v/>
      </c>
      <c r="U53" s="10">
        <f>IF($A53="","",T53-Q53)</f>
        <v/>
      </c>
      <c r="V53" s="11">
        <f>IF($A53="","",IFERROR(U53/T53,0))</f>
        <v/>
      </c>
      <c r="W53" s="12">
        <f>IF($A53="","",IF(V53&gt;=0.2,"Marge satisfaisante",IF(V53&gt;=0,"Marge faible","Non rentable")))</f>
        <v/>
      </c>
    </row>
    <row r="54" ht="20" customHeight="1">
      <c r="A54" s="2" t="n"/>
      <c r="B54" s="3" t="n"/>
      <c r="C54" s="2" t="n"/>
      <c r="D54" s="2" t="n"/>
      <c r="E54" s="2" t="n"/>
      <c r="F54" s="4" t="n"/>
      <c r="G54" s="5">
        <f>IF($A54="","",IFERROR(VLOOKUP($C54,'Référentiels'!$A$2:$H$101,3,FALSE),0))</f>
        <v/>
      </c>
      <c r="H54" s="6" t="n"/>
      <c r="I54" s="5">
        <f>IF($A54="","",IFERROR(VLOOKUP($C54,'Référentiels'!$A$2:$H$101,4,FALSE),0))</f>
        <v/>
      </c>
      <c r="J54" s="6" t="n"/>
      <c r="K54" s="5">
        <f>IF($A54="","",IFERROR(VLOOKUP($C54,'Référentiels'!$A$2:$H$101,5,FALSE),0))</f>
        <v/>
      </c>
      <c r="L54" s="5">
        <f>IF($A54="","",IFERROR(VLOOKUP($C54,'Référentiels'!$A$2:$H$101,6,FALSE),0))</f>
        <v/>
      </c>
      <c r="M54" s="5">
        <f>IF($A54="","",F54*G54)</f>
        <v/>
      </c>
      <c r="N54" s="5">
        <f>IF($A54="","",H54*I54)</f>
        <v/>
      </c>
      <c r="O54" s="5">
        <f>IF($A54="","",J54*K54)</f>
        <v/>
      </c>
      <c r="P54" s="5">
        <f>IF($A54="","",F54*L54)</f>
        <v/>
      </c>
      <c r="Q54" s="5">
        <f>IF($A54="","",SUM(M54:P54))</f>
        <v/>
      </c>
      <c r="R54" s="5">
        <f>IF($A54="","",IFERROR(Q54/F54,0))</f>
        <v/>
      </c>
      <c r="S54" s="7" t="n"/>
      <c r="T54" s="5">
        <f>IF($A54="","",F54*S54)</f>
        <v/>
      </c>
      <c r="U54" s="5">
        <f>IF($A54="","",T54-Q54)</f>
        <v/>
      </c>
      <c r="V54" s="8">
        <f>IF($A54="","",IFERROR(U54/T54,0))</f>
        <v/>
      </c>
      <c r="W54" s="9">
        <f>IF($A54="","",IF(V54&gt;=0.2,"Marge satisfaisante",IF(V54&gt;=0,"Marge faible","Non rentable")))</f>
        <v/>
      </c>
    </row>
    <row r="55" ht="20" customHeight="1">
      <c r="A55" s="2" t="n"/>
      <c r="B55" s="3" t="n"/>
      <c r="C55" s="2" t="n"/>
      <c r="D55" s="2" t="n"/>
      <c r="E55" s="2" t="n"/>
      <c r="F55" s="4" t="n"/>
      <c r="G55" s="10">
        <f>IF($A55="","",IFERROR(VLOOKUP($C55,'Référentiels'!$A$2:$H$101,3,FALSE),0))</f>
        <v/>
      </c>
      <c r="H55" s="6" t="n"/>
      <c r="I55" s="10">
        <f>IF($A55="","",IFERROR(VLOOKUP($C55,'Référentiels'!$A$2:$H$101,4,FALSE),0))</f>
        <v/>
      </c>
      <c r="J55" s="6" t="n"/>
      <c r="K55" s="10">
        <f>IF($A55="","",IFERROR(VLOOKUP($C55,'Référentiels'!$A$2:$H$101,5,FALSE),0))</f>
        <v/>
      </c>
      <c r="L55" s="10">
        <f>IF($A55="","",IFERROR(VLOOKUP($C55,'Référentiels'!$A$2:$H$101,6,FALSE),0))</f>
        <v/>
      </c>
      <c r="M55" s="10">
        <f>IF($A55="","",F55*G55)</f>
        <v/>
      </c>
      <c r="N55" s="10">
        <f>IF($A55="","",H55*I55)</f>
        <v/>
      </c>
      <c r="O55" s="10">
        <f>IF($A55="","",J55*K55)</f>
        <v/>
      </c>
      <c r="P55" s="10">
        <f>IF($A55="","",F55*L55)</f>
        <v/>
      </c>
      <c r="Q55" s="10">
        <f>IF($A55="","",SUM(M55:P55))</f>
        <v/>
      </c>
      <c r="R55" s="10">
        <f>IF($A55="","",IFERROR(Q55/F55,0))</f>
        <v/>
      </c>
      <c r="S55" s="7" t="n"/>
      <c r="T55" s="10">
        <f>IF($A55="","",F55*S55)</f>
        <v/>
      </c>
      <c r="U55" s="10">
        <f>IF($A55="","",T55-Q55)</f>
        <v/>
      </c>
      <c r="V55" s="11">
        <f>IF($A55="","",IFERROR(U55/T55,0))</f>
        <v/>
      </c>
      <c r="W55" s="12">
        <f>IF($A55="","",IF(V55&gt;=0.2,"Marge satisfaisante",IF(V55&gt;=0,"Marge faible","Non rentable")))</f>
        <v/>
      </c>
    </row>
    <row r="56" ht="20" customHeight="1">
      <c r="A56" s="2" t="n"/>
      <c r="B56" s="3" t="n"/>
      <c r="C56" s="2" t="n"/>
      <c r="D56" s="2" t="n"/>
      <c r="E56" s="2" t="n"/>
      <c r="F56" s="4" t="n"/>
      <c r="G56" s="5">
        <f>IF($A56="","",IFERROR(VLOOKUP($C56,'Référentiels'!$A$2:$H$101,3,FALSE),0))</f>
        <v/>
      </c>
      <c r="H56" s="6" t="n"/>
      <c r="I56" s="5">
        <f>IF($A56="","",IFERROR(VLOOKUP($C56,'Référentiels'!$A$2:$H$101,4,FALSE),0))</f>
        <v/>
      </c>
      <c r="J56" s="6" t="n"/>
      <c r="K56" s="5">
        <f>IF($A56="","",IFERROR(VLOOKUP($C56,'Référentiels'!$A$2:$H$101,5,FALSE),0))</f>
        <v/>
      </c>
      <c r="L56" s="5">
        <f>IF($A56="","",IFERROR(VLOOKUP($C56,'Référentiels'!$A$2:$H$101,6,FALSE),0))</f>
        <v/>
      </c>
      <c r="M56" s="5">
        <f>IF($A56="","",F56*G56)</f>
        <v/>
      </c>
      <c r="N56" s="5">
        <f>IF($A56="","",H56*I56)</f>
        <v/>
      </c>
      <c r="O56" s="5">
        <f>IF($A56="","",J56*K56)</f>
        <v/>
      </c>
      <c r="P56" s="5">
        <f>IF($A56="","",F56*L56)</f>
        <v/>
      </c>
      <c r="Q56" s="5">
        <f>IF($A56="","",SUM(M56:P56))</f>
        <v/>
      </c>
      <c r="R56" s="5">
        <f>IF($A56="","",IFERROR(Q56/F56,0))</f>
        <v/>
      </c>
      <c r="S56" s="7" t="n"/>
      <c r="T56" s="5">
        <f>IF($A56="","",F56*S56)</f>
        <v/>
      </c>
      <c r="U56" s="5">
        <f>IF($A56="","",T56-Q56)</f>
        <v/>
      </c>
      <c r="V56" s="8">
        <f>IF($A56="","",IFERROR(U56/T56,0))</f>
        <v/>
      </c>
      <c r="W56" s="9">
        <f>IF($A56="","",IF(V56&gt;=0.2,"Marge satisfaisante",IF(V56&gt;=0,"Marge faible","Non rentable")))</f>
        <v/>
      </c>
    </row>
    <row r="57" ht="20" customHeight="1">
      <c r="A57" s="2" t="n"/>
      <c r="B57" s="3" t="n"/>
      <c r="C57" s="2" t="n"/>
      <c r="D57" s="2" t="n"/>
      <c r="E57" s="2" t="n"/>
      <c r="F57" s="4" t="n"/>
      <c r="G57" s="10">
        <f>IF($A57="","",IFERROR(VLOOKUP($C57,'Référentiels'!$A$2:$H$101,3,FALSE),0))</f>
        <v/>
      </c>
      <c r="H57" s="6" t="n"/>
      <c r="I57" s="10">
        <f>IF($A57="","",IFERROR(VLOOKUP($C57,'Référentiels'!$A$2:$H$101,4,FALSE),0))</f>
        <v/>
      </c>
      <c r="J57" s="6" t="n"/>
      <c r="K57" s="10">
        <f>IF($A57="","",IFERROR(VLOOKUP($C57,'Référentiels'!$A$2:$H$101,5,FALSE),0))</f>
        <v/>
      </c>
      <c r="L57" s="10">
        <f>IF($A57="","",IFERROR(VLOOKUP($C57,'Référentiels'!$A$2:$H$101,6,FALSE),0))</f>
        <v/>
      </c>
      <c r="M57" s="10">
        <f>IF($A57="","",F57*G57)</f>
        <v/>
      </c>
      <c r="N57" s="10">
        <f>IF($A57="","",H57*I57)</f>
        <v/>
      </c>
      <c r="O57" s="10">
        <f>IF($A57="","",J57*K57)</f>
        <v/>
      </c>
      <c r="P57" s="10">
        <f>IF($A57="","",F57*L57)</f>
        <v/>
      </c>
      <c r="Q57" s="10">
        <f>IF($A57="","",SUM(M57:P57))</f>
        <v/>
      </c>
      <c r="R57" s="10">
        <f>IF($A57="","",IFERROR(Q57/F57,0))</f>
        <v/>
      </c>
      <c r="S57" s="7" t="n"/>
      <c r="T57" s="10">
        <f>IF($A57="","",F57*S57)</f>
        <v/>
      </c>
      <c r="U57" s="10">
        <f>IF($A57="","",T57-Q57)</f>
        <v/>
      </c>
      <c r="V57" s="11">
        <f>IF($A57="","",IFERROR(U57/T57,0))</f>
        <v/>
      </c>
      <c r="W57" s="12">
        <f>IF($A57="","",IF(V57&gt;=0.2,"Marge satisfaisante",IF(V57&gt;=0,"Marge faible","Non rentable")))</f>
        <v/>
      </c>
    </row>
    <row r="58" ht="20" customHeight="1">
      <c r="A58" s="2" t="n"/>
      <c r="B58" s="3" t="n"/>
      <c r="C58" s="2" t="n"/>
      <c r="D58" s="2" t="n"/>
      <c r="E58" s="2" t="n"/>
      <c r="F58" s="4" t="n"/>
      <c r="G58" s="5">
        <f>IF($A58="","",IFERROR(VLOOKUP($C58,'Référentiels'!$A$2:$H$101,3,FALSE),0))</f>
        <v/>
      </c>
      <c r="H58" s="6" t="n"/>
      <c r="I58" s="5">
        <f>IF($A58="","",IFERROR(VLOOKUP($C58,'Référentiels'!$A$2:$H$101,4,FALSE),0))</f>
        <v/>
      </c>
      <c r="J58" s="6" t="n"/>
      <c r="K58" s="5">
        <f>IF($A58="","",IFERROR(VLOOKUP($C58,'Référentiels'!$A$2:$H$101,5,FALSE),0))</f>
        <v/>
      </c>
      <c r="L58" s="5">
        <f>IF($A58="","",IFERROR(VLOOKUP($C58,'Référentiels'!$A$2:$H$101,6,FALSE),0))</f>
        <v/>
      </c>
      <c r="M58" s="5">
        <f>IF($A58="","",F58*G58)</f>
        <v/>
      </c>
      <c r="N58" s="5">
        <f>IF($A58="","",H58*I58)</f>
        <v/>
      </c>
      <c r="O58" s="5">
        <f>IF($A58="","",J58*K58)</f>
        <v/>
      </c>
      <c r="P58" s="5">
        <f>IF($A58="","",F58*L58)</f>
        <v/>
      </c>
      <c r="Q58" s="5">
        <f>IF($A58="","",SUM(M58:P58))</f>
        <v/>
      </c>
      <c r="R58" s="5">
        <f>IF($A58="","",IFERROR(Q58/F58,0))</f>
        <v/>
      </c>
      <c r="S58" s="7" t="n"/>
      <c r="T58" s="5">
        <f>IF($A58="","",F58*S58)</f>
        <v/>
      </c>
      <c r="U58" s="5">
        <f>IF($A58="","",T58-Q58)</f>
        <v/>
      </c>
      <c r="V58" s="8">
        <f>IF($A58="","",IFERROR(U58/T58,0))</f>
        <v/>
      </c>
      <c r="W58" s="9">
        <f>IF($A58="","",IF(V58&gt;=0.2,"Marge satisfaisante",IF(V58&gt;=0,"Marge faible","Non rentable")))</f>
        <v/>
      </c>
    </row>
    <row r="59" ht="20" customHeight="1">
      <c r="A59" s="2" t="n"/>
      <c r="B59" s="3" t="n"/>
      <c r="C59" s="2" t="n"/>
      <c r="D59" s="2" t="n"/>
      <c r="E59" s="2" t="n"/>
      <c r="F59" s="4" t="n"/>
      <c r="G59" s="10">
        <f>IF($A59="","",IFERROR(VLOOKUP($C59,'Référentiels'!$A$2:$H$101,3,FALSE),0))</f>
        <v/>
      </c>
      <c r="H59" s="6" t="n"/>
      <c r="I59" s="10">
        <f>IF($A59="","",IFERROR(VLOOKUP($C59,'Référentiels'!$A$2:$H$101,4,FALSE),0))</f>
        <v/>
      </c>
      <c r="J59" s="6" t="n"/>
      <c r="K59" s="10">
        <f>IF($A59="","",IFERROR(VLOOKUP($C59,'Référentiels'!$A$2:$H$101,5,FALSE),0))</f>
        <v/>
      </c>
      <c r="L59" s="10">
        <f>IF($A59="","",IFERROR(VLOOKUP($C59,'Référentiels'!$A$2:$H$101,6,FALSE),0))</f>
        <v/>
      </c>
      <c r="M59" s="10">
        <f>IF($A59="","",F59*G59)</f>
        <v/>
      </c>
      <c r="N59" s="10">
        <f>IF($A59="","",H59*I59)</f>
        <v/>
      </c>
      <c r="O59" s="10">
        <f>IF($A59="","",J59*K59)</f>
        <v/>
      </c>
      <c r="P59" s="10">
        <f>IF($A59="","",F59*L59)</f>
        <v/>
      </c>
      <c r="Q59" s="10">
        <f>IF($A59="","",SUM(M59:P59))</f>
        <v/>
      </c>
      <c r="R59" s="10">
        <f>IF($A59="","",IFERROR(Q59/F59,0))</f>
        <v/>
      </c>
      <c r="S59" s="7" t="n"/>
      <c r="T59" s="10">
        <f>IF($A59="","",F59*S59)</f>
        <v/>
      </c>
      <c r="U59" s="10">
        <f>IF($A59="","",T59-Q59)</f>
        <v/>
      </c>
      <c r="V59" s="11">
        <f>IF($A59="","",IFERROR(U59/T59,0))</f>
        <v/>
      </c>
      <c r="W59" s="12">
        <f>IF($A59="","",IF(V59&gt;=0.2,"Marge satisfaisante",IF(V59&gt;=0,"Marge faible","Non rentable")))</f>
        <v/>
      </c>
    </row>
    <row r="60" ht="20" customHeight="1">
      <c r="A60" s="2" t="n"/>
      <c r="B60" s="3" t="n"/>
      <c r="C60" s="2" t="n"/>
      <c r="D60" s="2" t="n"/>
      <c r="E60" s="2" t="n"/>
      <c r="F60" s="4" t="n"/>
      <c r="G60" s="5">
        <f>IF($A60="","",IFERROR(VLOOKUP($C60,'Référentiels'!$A$2:$H$101,3,FALSE),0))</f>
        <v/>
      </c>
      <c r="H60" s="6" t="n"/>
      <c r="I60" s="5">
        <f>IF($A60="","",IFERROR(VLOOKUP($C60,'Référentiels'!$A$2:$H$101,4,FALSE),0))</f>
        <v/>
      </c>
      <c r="J60" s="6" t="n"/>
      <c r="K60" s="5">
        <f>IF($A60="","",IFERROR(VLOOKUP($C60,'Référentiels'!$A$2:$H$101,5,FALSE),0))</f>
        <v/>
      </c>
      <c r="L60" s="5">
        <f>IF($A60="","",IFERROR(VLOOKUP($C60,'Référentiels'!$A$2:$H$101,6,FALSE),0))</f>
        <v/>
      </c>
      <c r="M60" s="5">
        <f>IF($A60="","",F60*G60)</f>
        <v/>
      </c>
      <c r="N60" s="5">
        <f>IF($A60="","",H60*I60)</f>
        <v/>
      </c>
      <c r="O60" s="5">
        <f>IF($A60="","",J60*K60)</f>
        <v/>
      </c>
      <c r="P60" s="5">
        <f>IF($A60="","",F60*L60)</f>
        <v/>
      </c>
      <c r="Q60" s="5">
        <f>IF($A60="","",SUM(M60:P60))</f>
        <v/>
      </c>
      <c r="R60" s="5">
        <f>IF($A60="","",IFERROR(Q60/F60,0))</f>
        <v/>
      </c>
      <c r="S60" s="7" t="n"/>
      <c r="T60" s="5">
        <f>IF($A60="","",F60*S60)</f>
        <v/>
      </c>
      <c r="U60" s="5">
        <f>IF($A60="","",T60-Q60)</f>
        <v/>
      </c>
      <c r="V60" s="8">
        <f>IF($A60="","",IFERROR(U60/T60,0))</f>
        <v/>
      </c>
      <c r="W60" s="9">
        <f>IF($A60="","",IF(V60&gt;=0.2,"Marge satisfaisante",IF(V60&gt;=0,"Marge faible","Non rentable")))</f>
        <v/>
      </c>
    </row>
    <row r="61" ht="20" customHeight="1">
      <c r="A61" s="2" t="n"/>
      <c r="B61" s="3" t="n"/>
      <c r="C61" s="2" t="n"/>
      <c r="D61" s="2" t="n"/>
      <c r="E61" s="2" t="n"/>
      <c r="F61" s="4" t="n"/>
      <c r="G61" s="10">
        <f>IF($A61="","",IFERROR(VLOOKUP($C61,'Référentiels'!$A$2:$H$101,3,FALSE),0))</f>
        <v/>
      </c>
      <c r="H61" s="6" t="n"/>
      <c r="I61" s="10">
        <f>IF($A61="","",IFERROR(VLOOKUP($C61,'Référentiels'!$A$2:$H$101,4,FALSE),0))</f>
        <v/>
      </c>
      <c r="J61" s="6" t="n"/>
      <c r="K61" s="10">
        <f>IF($A61="","",IFERROR(VLOOKUP($C61,'Référentiels'!$A$2:$H$101,5,FALSE),0))</f>
        <v/>
      </c>
      <c r="L61" s="10">
        <f>IF($A61="","",IFERROR(VLOOKUP($C61,'Référentiels'!$A$2:$H$101,6,FALSE),0))</f>
        <v/>
      </c>
      <c r="M61" s="10">
        <f>IF($A61="","",F61*G61)</f>
        <v/>
      </c>
      <c r="N61" s="10">
        <f>IF($A61="","",H61*I61)</f>
        <v/>
      </c>
      <c r="O61" s="10">
        <f>IF($A61="","",J61*K61)</f>
        <v/>
      </c>
      <c r="P61" s="10">
        <f>IF($A61="","",F61*L61)</f>
        <v/>
      </c>
      <c r="Q61" s="10">
        <f>IF($A61="","",SUM(M61:P61))</f>
        <v/>
      </c>
      <c r="R61" s="10">
        <f>IF($A61="","",IFERROR(Q61/F61,0))</f>
        <v/>
      </c>
      <c r="S61" s="7" t="n"/>
      <c r="T61" s="10">
        <f>IF($A61="","",F61*S61)</f>
        <v/>
      </c>
      <c r="U61" s="10">
        <f>IF($A61="","",T61-Q61)</f>
        <v/>
      </c>
      <c r="V61" s="11">
        <f>IF($A61="","",IFERROR(U61/T61,0))</f>
        <v/>
      </c>
      <c r="W61" s="12">
        <f>IF($A61="","",IF(V61&gt;=0.2,"Marge satisfaisante",IF(V61&gt;=0,"Marge faible","Non rentable")))</f>
        <v/>
      </c>
    </row>
    <row r="62" ht="20" customHeight="1">
      <c r="A62" s="2" t="n"/>
      <c r="B62" s="3" t="n"/>
      <c r="C62" s="2" t="n"/>
      <c r="D62" s="2" t="n"/>
      <c r="E62" s="2" t="n"/>
      <c r="F62" s="4" t="n"/>
      <c r="G62" s="5">
        <f>IF($A62="","",IFERROR(VLOOKUP($C62,'Référentiels'!$A$2:$H$101,3,FALSE),0))</f>
        <v/>
      </c>
      <c r="H62" s="6" t="n"/>
      <c r="I62" s="5">
        <f>IF($A62="","",IFERROR(VLOOKUP($C62,'Référentiels'!$A$2:$H$101,4,FALSE),0))</f>
        <v/>
      </c>
      <c r="J62" s="6" t="n"/>
      <c r="K62" s="5">
        <f>IF($A62="","",IFERROR(VLOOKUP($C62,'Référentiels'!$A$2:$H$101,5,FALSE),0))</f>
        <v/>
      </c>
      <c r="L62" s="5">
        <f>IF($A62="","",IFERROR(VLOOKUP($C62,'Référentiels'!$A$2:$H$101,6,FALSE),0))</f>
        <v/>
      </c>
      <c r="M62" s="5">
        <f>IF($A62="","",F62*G62)</f>
        <v/>
      </c>
      <c r="N62" s="5">
        <f>IF($A62="","",H62*I62)</f>
        <v/>
      </c>
      <c r="O62" s="5">
        <f>IF($A62="","",J62*K62)</f>
        <v/>
      </c>
      <c r="P62" s="5">
        <f>IF($A62="","",F62*L62)</f>
        <v/>
      </c>
      <c r="Q62" s="5">
        <f>IF($A62="","",SUM(M62:P62))</f>
        <v/>
      </c>
      <c r="R62" s="5">
        <f>IF($A62="","",IFERROR(Q62/F62,0))</f>
        <v/>
      </c>
      <c r="S62" s="7" t="n"/>
      <c r="T62" s="5">
        <f>IF($A62="","",F62*S62)</f>
        <v/>
      </c>
      <c r="U62" s="5">
        <f>IF($A62="","",T62-Q62)</f>
        <v/>
      </c>
      <c r="V62" s="8">
        <f>IF($A62="","",IFERROR(U62/T62,0))</f>
        <v/>
      </c>
      <c r="W62" s="9">
        <f>IF($A62="","",IF(V62&gt;=0.2,"Marge satisfaisante",IF(V62&gt;=0,"Marge faible","Non rentable")))</f>
        <v/>
      </c>
    </row>
    <row r="63" ht="20" customHeight="1">
      <c r="A63" s="2" t="n"/>
      <c r="B63" s="3" t="n"/>
      <c r="C63" s="2" t="n"/>
      <c r="D63" s="2" t="n"/>
      <c r="E63" s="2" t="n"/>
      <c r="F63" s="4" t="n"/>
      <c r="G63" s="10">
        <f>IF($A63="","",IFERROR(VLOOKUP($C63,'Référentiels'!$A$2:$H$101,3,FALSE),0))</f>
        <v/>
      </c>
      <c r="H63" s="6" t="n"/>
      <c r="I63" s="10">
        <f>IF($A63="","",IFERROR(VLOOKUP($C63,'Référentiels'!$A$2:$H$101,4,FALSE),0))</f>
        <v/>
      </c>
      <c r="J63" s="6" t="n"/>
      <c r="K63" s="10">
        <f>IF($A63="","",IFERROR(VLOOKUP($C63,'Référentiels'!$A$2:$H$101,5,FALSE),0))</f>
        <v/>
      </c>
      <c r="L63" s="10">
        <f>IF($A63="","",IFERROR(VLOOKUP($C63,'Référentiels'!$A$2:$H$101,6,FALSE),0))</f>
        <v/>
      </c>
      <c r="M63" s="10">
        <f>IF($A63="","",F63*G63)</f>
        <v/>
      </c>
      <c r="N63" s="10">
        <f>IF($A63="","",H63*I63)</f>
        <v/>
      </c>
      <c r="O63" s="10">
        <f>IF($A63="","",J63*K63)</f>
        <v/>
      </c>
      <c r="P63" s="10">
        <f>IF($A63="","",F63*L63)</f>
        <v/>
      </c>
      <c r="Q63" s="10">
        <f>IF($A63="","",SUM(M63:P63))</f>
        <v/>
      </c>
      <c r="R63" s="10">
        <f>IF($A63="","",IFERROR(Q63/F63,0))</f>
        <v/>
      </c>
      <c r="S63" s="7" t="n"/>
      <c r="T63" s="10">
        <f>IF($A63="","",F63*S63)</f>
        <v/>
      </c>
      <c r="U63" s="10">
        <f>IF($A63="","",T63-Q63)</f>
        <v/>
      </c>
      <c r="V63" s="11">
        <f>IF($A63="","",IFERROR(U63/T63,0))</f>
        <v/>
      </c>
      <c r="W63" s="12">
        <f>IF($A63="","",IF(V63&gt;=0.2,"Marge satisfaisante",IF(V63&gt;=0,"Marge faible","Non rentable")))</f>
        <v/>
      </c>
    </row>
    <row r="64" ht="20" customHeight="1">
      <c r="A64" s="2" t="n"/>
      <c r="B64" s="3" t="n"/>
      <c r="C64" s="2" t="n"/>
      <c r="D64" s="2" t="n"/>
      <c r="E64" s="2" t="n"/>
      <c r="F64" s="4" t="n"/>
      <c r="G64" s="5">
        <f>IF($A64="","",IFERROR(VLOOKUP($C64,'Référentiels'!$A$2:$H$101,3,FALSE),0))</f>
        <v/>
      </c>
      <c r="H64" s="6" t="n"/>
      <c r="I64" s="5">
        <f>IF($A64="","",IFERROR(VLOOKUP($C64,'Référentiels'!$A$2:$H$101,4,FALSE),0))</f>
        <v/>
      </c>
      <c r="J64" s="6" t="n"/>
      <c r="K64" s="5">
        <f>IF($A64="","",IFERROR(VLOOKUP($C64,'Référentiels'!$A$2:$H$101,5,FALSE),0))</f>
        <v/>
      </c>
      <c r="L64" s="5">
        <f>IF($A64="","",IFERROR(VLOOKUP($C64,'Référentiels'!$A$2:$H$101,6,FALSE),0))</f>
        <v/>
      </c>
      <c r="M64" s="5">
        <f>IF($A64="","",F64*G64)</f>
        <v/>
      </c>
      <c r="N64" s="5">
        <f>IF($A64="","",H64*I64)</f>
        <v/>
      </c>
      <c r="O64" s="5">
        <f>IF($A64="","",J64*K64)</f>
        <v/>
      </c>
      <c r="P64" s="5">
        <f>IF($A64="","",F64*L64)</f>
        <v/>
      </c>
      <c r="Q64" s="5">
        <f>IF($A64="","",SUM(M64:P64))</f>
        <v/>
      </c>
      <c r="R64" s="5">
        <f>IF($A64="","",IFERROR(Q64/F64,0))</f>
        <v/>
      </c>
      <c r="S64" s="7" t="n"/>
      <c r="T64" s="5">
        <f>IF($A64="","",F64*S64)</f>
        <v/>
      </c>
      <c r="U64" s="5">
        <f>IF($A64="","",T64-Q64)</f>
        <v/>
      </c>
      <c r="V64" s="8">
        <f>IF($A64="","",IFERROR(U64/T64,0))</f>
        <v/>
      </c>
      <c r="W64" s="9">
        <f>IF($A64="","",IF(V64&gt;=0.2,"Marge satisfaisante",IF(V64&gt;=0,"Marge faible","Non rentable")))</f>
        <v/>
      </c>
    </row>
    <row r="65" ht="20" customHeight="1">
      <c r="A65" s="2" t="n"/>
      <c r="B65" s="3" t="n"/>
      <c r="C65" s="2" t="n"/>
      <c r="D65" s="2" t="n"/>
      <c r="E65" s="2" t="n"/>
      <c r="F65" s="4" t="n"/>
      <c r="G65" s="10">
        <f>IF($A65="","",IFERROR(VLOOKUP($C65,'Référentiels'!$A$2:$H$101,3,FALSE),0))</f>
        <v/>
      </c>
      <c r="H65" s="6" t="n"/>
      <c r="I65" s="10">
        <f>IF($A65="","",IFERROR(VLOOKUP($C65,'Référentiels'!$A$2:$H$101,4,FALSE),0))</f>
        <v/>
      </c>
      <c r="J65" s="6" t="n"/>
      <c r="K65" s="10">
        <f>IF($A65="","",IFERROR(VLOOKUP($C65,'Référentiels'!$A$2:$H$101,5,FALSE),0))</f>
        <v/>
      </c>
      <c r="L65" s="10">
        <f>IF($A65="","",IFERROR(VLOOKUP($C65,'Référentiels'!$A$2:$H$101,6,FALSE),0))</f>
        <v/>
      </c>
      <c r="M65" s="10">
        <f>IF($A65="","",F65*G65)</f>
        <v/>
      </c>
      <c r="N65" s="10">
        <f>IF($A65="","",H65*I65)</f>
        <v/>
      </c>
      <c r="O65" s="10">
        <f>IF($A65="","",J65*K65)</f>
        <v/>
      </c>
      <c r="P65" s="10">
        <f>IF($A65="","",F65*L65)</f>
        <v/>
      </c>
      <c r="Q65" s="10">
        <f>IF($A65="","",SUM(M65:P65))</f>
        <v/>
      </c>
      <c r="R65" s="10">
        <f>IF($A65="","",IFERROR(Q65/F65,0))</f>
        <v/>
      </c>
      <c r="S65" s="7" t="n"/>
      <c r="T65" s="10">
        <f>IF($A65="","",F65*S65)</f>
        <v/>
      </c>
      <c r="U65" s="10">
        <f>IF($A65="","",T65-Q65)</f>
        <v/>
      </c>
      <c r="V65" s="11">
        <f>IF($A65="","",IFERROR(U65/T65,0))</f>
        <v/>
      </c>
      <c r="W65" s="12">
        <f>IF($A65="","",IF(V65&gt;=0.2,"Marge satisfaisante",IF(V65&gt;=0,"Marge faible","Non rentable")))</f>
        <v/>
      </c>
    </row>
    <row r="66" ht="20" customHeight="1">
      <c r="A66" s="2" t="n"/>
      <c r="B66" s="3" t="n"/>
      <c r="C66" s="2" t="n"/>
      <c r="D66" s="2" t="n"/>
      <c r="E66" s="2" t="n"/>
      <c r="F66" s="4" t="n"/>
      <c r="G66" s="5">
        <f>IF($A66="","",IFERROR(VLOOKUP($C66,'Référentiels'!$A$2:$H$101,3,FALSE),0))</f>
        <v/>
      </c>
      <c r="H66" s="6" t="n"/>
      <c r="I66" s="5">
        <f>IF($A66="","",IFERROR(VLOOKUP($C66,'Référentiels'!$A$2:$H$101,4,FALSE),0))</f>
        <v/>
      </c>
      <c r="J66" s="6" t="n"/>
      <c r="K66" s="5">
        <f>IF($A66="","",IFERROR(VLOOKUP($C66,'Référentiels'!$A$2:$H$101,5,FALSE),0))</f>
        <v/>
      </c>
      <c r="L66" s="5">
        <f>IF($A66="","",IFERROR(VLOOKUP($C66,'Référentiels'!$A$2:$H$101,6,FALSE),0))</f>
        <v/>
      </c>
      <c r="M66" s="5">
        <f>IF($A66="","",F66*G66)</f>
        <v/>
      </c>
      <c r="N66" s="5">
        <f>IF($A66="","",H66*I66)</f>
        <v/>
      </c>
      <c r="O66" s="5">
        <f>IF($A66="","",J66*K66)</f>
        <v/>
      </c>
      <c r="P66" s="5">
        <f>IF($A66="","",F66*L66)</f>
        <v/>
      </c>
      <c r="Q66" s="5">
        <f>IF($A66="","",SUM(M66:P66))</f>
        <v/>
      </c>
      <c r="R66" s="5">
        <f>IF($A66="","",IFERROR(Q66/F66,0))</f>
        <v/>
      </c>
      <c r="S66" s="7" t="n"/>
      <c r="T66" s="5">
        <f>IF($A66="","",F66*S66)</f>
        <v/>
      </c>
      <c r="U66" s="5">
        <f>IF($A66="","",T66-Q66)</f>
        <v/>
      </c>
      <c r="V66" s="8">
        <f>IF($A66="","",IFERROR(U66/T66,0))</f>
        <v/>
      </c>
      <c r="W66" s="9">
        <f>IF($A66="","",IF(V66&gt;=0.2,"Marge satisfaisante",IF(V66&gt;=0,"Marge faible","Non rentable")))</f>
        <v/>
      </c>
    </row>
    <row r="67" ht="20" customHeight="1">
      <c r="A67" s="2" t="n"/>
      <c r="B67" s="3" t="n"/>
      <c r="C67" s="2" t="n"/>
      <c r="D67" s="2" t="n"/>
      <c r="E67" s="2" t="n"/>
      <c r="F67" s="4" t="n"/>
      <c r="G67" s="10">
        <f>IF($A67="","",IFERROR(VLOOKUP($C67,'Référentiels'!$A$2:$H$101,3,FALSE),0))</f>
        <v/>
      </c>
      <c r="H67" s="6" t="n"/>
      <c r="I67" s="10">
        <f>IF($A67="","",IFERROR(VLOOKUP($C67,'Référentiels'!$A$2:$H$101,4,FALSE),0))</f>
        <v/>
      </c>
      <c r="J67" s="6" t="n"/>
      <c r="K67" s="10">
        <f>IF($A67="","",IFERROR(VLOOKUP($C67,'Référentiels'!$A$2:$H$101,5,FALSE),0))</f>
        <v/>
      </c>
      <c r="L67" s="10">
        <f>IF($A67="","",IFERROR(VLOOKUP($C67,'Référentiels'!$A$2:$H$101,6,FALSE),0))</f>
        <v/>
      </c>
      <c r="M67" s="10">
        <f>IF($A67="","",F67*G67)</f>
        <v/>
      </c>
      <c r="N67" s="10">
        <f>IF($A67="","",H67*I67)</f>
        <v/>
      </c>
      <c r="O67" s="10">
        <f>IF($A67="","",J67*K67)</f>
        <v/>
      </c>
      <c r="P67" s="10">
        <f>IF($A67="","",F67*L67)</f>
        <v/>
      </c>
      <c r="Q67" s="10">
        <f>IF($A67="","",SUM(M67:P67))</f>
        <v/>
      </c>
      <c r="R67" s="10">
        <f>IF($A67="","",IFERROR(Q67/F67,0))</f>
        <v/>
      </c>
      <c r="S67" s="7" t="n"/>
      <c r="T67" s="10">
        <f>IF($A67="","",F67*S67)</f>
        <v/>
      </c>
      <c r="U67" s="10">
        <f>IF($A67="","",T67-Q67)</f>
        <v/>
      </c>
      <c r="V67" s="11">
        <f>IF($A67="","",IFERROR(U67/T67,0))</f>
        <v/>
      </c>
      <c r="W67" s="12">
        <f>IF($A67="","",IF(V67&gt;=0.2,"Marge satisfaisante",IF(V67&gt;=0,"Marge faible","Non rentable")))</f>
        <v/>
      </c>
    </row>
    <row r="68" ht="20" customHeight="1">
      <c r="A68" s="2" t="n"/>
      <c r="B68" s="3" t="n"/>
      <c r="C68" s="2" t="n"/>
      <c r="D68" s="2" t="n"/>
      <c r="E68" s="2" t="n"/>
      <c r="F68" s="4" t="n"/>
      <c r="G68" s="5">
        <f>IF($A68="","",IFERROR(VLOOKUP($C68,'Référentiels'!$A$2:$H$101,3,FALSE),0))</f>
        <v/>
      </c>
      <c r="H68" s="6" t="n"/>
      <c r="I68" s="5">
        <f>IF($A68="","",IFERROR(VLOOKUP($C68,'Référentiels'!$A$2:$H$101,4,FALSE),0))</f>
        <v/>
      </c>
      <c r="J68" s="6" t="n"/>
      <c r="K68" s="5">
        <f>IF($A68="","",IFERROR(VLOOKUP($C68,'Référentiels'!$A$2:$H$101,5,FALSE),0))</f>
        <v/>
      </c>
      <c r="L68" s="5">
        <f>IF($A68="","",IFERROR(VLOOKUP($C68,'Référentiels'!$A$2:$H$101,6,FALSE),0))</f>
        <v/>
      </c>
      <c r="M68" s="5">
        <f>IF($A68="","",F68*G68)</f>
        <v/>
      </c>
      <c r="N68" s="5">
        <f>IF($A68="","",H68*I68)</f>
        <v/>
      </c>
      <c r="O68" s="5">
        <f>IF($A68="","",J68*K68)</f>
        <v/>
      </c>
      <c r="P68" s="5">
        <f>IF($A68="","",F68*L68)</f>
        <v/>
      </c>
      <c r="Q68" s="5">
        <f>IF($A68="","",SUM(M68:P68))</f>
        <v/>
      </c>
      <c r="R68" s="5">
        <f>IF($A68="","",IFERROR(Q68/F68,0))</f>
        <v/>
      </c>
      <c r="S68" s="7" t="n"/>
      <c r="T68" s="5">
        <f>IF($A68="","",F68*S68)</f>
        <v/>
      </c>
      <c r="U68" s="5">
        <f>IF($A68="","",T68-Q68)</f>
        <v/>
      </c>
      <c r="V68" s="8">
        <f>IF($A68="","",IFERROR(U68/T68,0))</f>
        <v/>
      </c>
      <c r="W68" s="9">
        <f>IF($A68="","",IF(V68&gt;=0.2,"Marge satisfaisante",IF(V68&gt;=0,"Marge faible","Non rentable")))</f>
        <v/>
      </c>
    </row>
    <row r="69" ht="20" customHeight="1">
      <c r="A69" s="2" t="n"/>
      <c r="B69" s="3" t="n"/>
      <c r="C69" s="2" t="n"/>
      <c r="D69" s="2" t="n"/>
      <c r="E69" s="2" t="n"/>
      <c r="F69" s="4" t="n"/>
      <c r="G69" s="10">
        <f>IF($A69="","",IFERROR(VLOOKUP($C69,'Référentiels'!$A$2:$H$101,3,FALSE),0))</f>
        <v/>
      </c>
      <c r="H69" s="6" t="n"/>
      <c r="I69" s="10">
        <f>IF($A69="","",IFERROR(VLOOKUP($C69,'Référentiels'!$A$2:$H$101,4,FALSE),0))</f>
        <v/>
      </c>
      <c r="J69" s="6" t="n"/>
      <c r="K69" s="10">
        <f>IF($A69="","",IFERROR(VLOOKUP($C69,'Référentiels'!$A$2:$H$101,5,FALSE),0))</f>
        <v/>
      </c>
      <c r="L69" s="10">
        <f>IF($A69="","",IFERROR(VLOOKUP($C69,'Référentiels'!$A$2:$H$101,6,FALSE),0))</f>
        <v/>
      </c>
      <c r="M69" s="10">
        <f>IF($A69="","",F69*G69)</f>
        <v/>
      </c>
      <c r="N69" s="10">
        <f>IF($A69="","",H69*I69)</f>
        <v/>
      </c>
      <c r="O69" s="10">
        <f>IF($A69="","",J69*K69)</f>
        <v/>
      </c>
      <c r="P69" s="10">
        <f>IF($A69="","",F69*L69)</f>
        <v/>
      </c>
      <c r="Q69" s="10">
        <f>IF($A69="","",SUM(M69:P69))</f>
        <v/>
      </c>
      <c r="R69" s="10">
        <f>IF($A69="","",IFERROR(Q69/F69,0))</f>
        <v/>
      </c>
      <c r="S69" s="7" t="n"/>
      <c r="T69" s="10">
        <f>IF($A69="","",F69*S69)</f>
        <v/>
      </c>
      <c r="U69" s="10">
        <f>IF($A69="","",T69-Q69)</f>
        <v/>
      </c>
      <c r="V69" s="11">
        <f>IF($A69="","",IFERROR(U69/T69,0))</f>
        <v/>
      </c>
      <c r="W69" s="12">
        <f>IF($A69="","",IF(V69&gt;=0.2,"Marge satisfaisante",IF(V69&gt;=0,"Marge faible","Non rentable")))</f>
        <v/>
      </c>
    </row>
    <row r="70" ht="20" customHeight="1">
      <c r="A70" s="2" t="n"/>
      <c r="B70" s="3" t="n"/>
      <c r="C70" s="2" t="n"/>
      <c r="D70" s="2" t="n"/>
      <c r="E70" s="2" t="n"/>
      <c r="F70" s="4" t="n"/>
      <c r="G70" s="5">
        <f>IF($A70="","",IFERROR(VLOOKUP($C70,'Référentiels'!$A$2:$H$101,3,FALSE),0))</f>
        <v/>
      </c>
      <c r="H70" s="6" t="n"/>
      <c r="I70" s="5">
        <f>IF($A70="","",IFERROR(VLOOKUP($C70,'Référentiels'!$A$2:$H$101,4,FALSE),0))</f>
        <v/>
      </c>
      <c r="J70" s="6" t="n"/>
      <c r="K70" s="5">
        <f>IF($A70="","",IFERROR(VLOOKUP($C70,'Référentiels'!$A$2:$H$101,5,FALSE),0))</f>
        <v/>
      </c>
      <c r="L70" s="5">
        <f>IF($A70="","",IFERROR(VLOOKUP($C70,'Référentiels'!$A$2:$H$101,6,FALSE),0))</f>
        <v/>
      </c>
      <c r="M70" s="5">
        <f>IF($A70="","",F70*G70)</f>
        <v/>
      </c>
      <c r="N70" s="5">
        <f>IF($A70="","",H70*I70)</f>
        <v/>
      </c>
      <c r="O70" s="5">
        <f>IF($A70="","",J70*K70)</f>
        <v/>
      </c>
      <c r="P70" s="5">
        <f>IF($A70="","",F70*L70)</f>
        <v/>
      </c>
      <c r="Q70" s="5">
        <f>IF($A70="","",SUM(M70:P70))</f>
        <v/>
      </c>
      <c r="R70" s="5">
        <f>IF($A70="","",IFERROR(Q70/F70,0))</f>
        <v/>
      </c>
      <c r="S70" s="7" t="n"/>
      <c r="T70" s="5">
        <f>IF($A70="","",F70*S70)</f>
        <v/>
      </c>
      <c r="U70" s="5">
        <f>IF($A70="","",T70-Q70)</f>
        <v/>
      </c>
      <c r="V70" s="8">
        <f>IF($A70="","",IFERROR(U70/T70,0))</f>
        <v/>
      </c>
      <c r="W70" s="9">
        <f>IF($A70="","",IF(V70&gt;=0.2,"Marge satisfaisante",IF(V70&gt;=0,"Marge faible","Non rentable")))</f>
        <v/>
      </c>
    </row>
    <row r="71" ht="20" customHeight="1">
      <c r="A71" s="2" t="n"/>
      <c r="B71" s="3" t="n"/>
      <c r="C71" s="2" t="n"/>
      <c r="D71" s="2" t="n"/>
      <c r="E71" s="2" t="n"/>
      <c r="F71" s="4" t="n"/>
      <c r="G71" s="10">
        <f>IF($A71="","",IFERROR(VLOOKUP($C71,'Référentiels'!$A$2:$H$101,3,FALSE),0))</f>
        <v/>
      </c>
      <c r="H71" s="6" t="n"/>
      <c r="I71" s="10">
        <f>IF($A71="","",IFERROR(VLOOKUP($C71,'Référentiels'!$A$2:$H$101,4,FALSE),0))</f>
        <v/>
      </c>
      <c r="J71" s="6" t="n"/>
      <c r="K71" s="10">
        <f>IF($A71="","",IFERROR(VLOOKUP($C71,'Référentiels'!$A$2:$H$101,5,FALSE),0))</f>
        <v/>
      </c>
      <c r="L71" s="10">
        <f>IF($A71="","",IFERROR(VLOOKUP($C71,'Référentiels'!$A$2:$H$101,6,FALSE),0))</f>
        <v/>
      </c>
      <c r="M71" s="10">
        <f>IF($A71="","",F71*G71)</f>
        <v/>
      </c>
      <c r="N71" s="10">
        <f>IF($A71="","",H71*I71)</f>
        <v/>
      </c>
      <c r="O71" s="10">
        <f>IF($A71="","",J71*K71)</f>
        <v/>
      </c>
      <c r="P71" s="10">
        <f>IF($A71="","",F71*L71)</f>
        <v/>
      </c>
      <c r="Q71" s="10">
        <f>IF($A71="","",SUM(M71:P71))</f>
        <v/>
      </c>
      <c r="R71" s="10">
        <f>IF($A71="","",IFERROR(Q71/F71,0))</f>
        <v/>
      </c>
      <c r="S71" s="7" t="n"/>
      <c r="T71" s="10">
        <f>IF($A71="","",F71*S71)</f>
        <v/>
      </c>
      <c r="U71" s="10">
        <f>IF($A71="","",T71-Q71)</f>
        <v/>
      </c>
      <c r="V71" s="11">
        <f>IF($A71="","",IFERROR(U71/T71,0))</f>
        <v/>
      </c>
      <c r="W71" s="12">
        <f>IF($A71="","",IF(V71&gt;=0.2,"Marge satisfaisante",IF(V71&gt;=0,"Marge faible","Non rentable")))</f>
        <v/>
      </c>
    </row>
    <row r="72" ht="20" customHeight="1">
      <c r="A72" s="2" t="n"/>
      <c r="B72" s="3" t="n"/>
      <c r="C72" s="2" t="n"/>
      <c r="D72" s="2" t="n"/>
      <c r="E72" s="2" t="n"/>
      <c r="F72" s="4" t="n"/>
      <c r="G72" s="5">
        <f>IF($A72="","",IFERROR(VLOOKUP($C72,'Référentiels'!$A$2:$H$101,3,FALSE),0))</f>
        <v/>
      </c>
      <c r="H72" s="6" t="n"/>
      <c r="I72" s="5">
        <f>IF($A72="","",IFERROR(VLOOKUP($C72,'Référentiels'!$A$2:$H$101,4,FALSE),0))</f>
        <v/>
      </c>
      <c r="J72" s="6" t="n"/>
      <c r="K72" s="5">
        <f>IF($A72="","",IFERROR(VLOOKUP($C72,'Référentiels'!$A$2:$H$101,5,FALSE),0))</f>
        <v/>
      </c>
      <c r="L72" s="5">
        <f>IF($A72="","",IFERROR(VLOOKUP($C72,'Référentiels'!$A$2:$H$101,6,FALSE),0))</f>
        <v/>
      </c>
      <c r="M72" s="5">
        <f>IF($A72="","",F72*G72)</f>
        <v/>
      </c>
      <c r="N72" s="5">
        <f>IF($A72="","",H72*I72)</f>
        <v/>
      </c>
      <c r="O72" s="5">
        <f>IF($A72="","",J72*K72)</f>
        <v/>
      </c>
      <c r="P72" s="5">
        <f>IF($A72="","",F72*L72)</f>
        <v/>
      </c>
      <c r="Q72" s="5">
        <f>IF($A72="","",SUM(M72:P72))</f>
        <v/>
      </c>
      <c r="R72" s="5">
        <f>IF($A72="","",IFERROR(Q72/F72,0))</f>
        <v/>
      </c>
      <c r="S72" s="7" t="n"/>
      <c r="T72" s="5">
        <f>IF($A72="","",F72*S72)</f>
        <v/>
      </c>
      <c r="U72" s="5">
        <f>IF($A72="","",T72-Q72)</f>
        <v/>
      </c>
      <c r="V72" s="8">
        <f>IF($A72="","",IFERROR(U72/T72,0))</f>
        <v/>
      </c>
      <c r="W72" s="9">
        <f>IF($A72="","",IF(V72&gt;=0.2,"Marge satisfaisante",IF(V72&gt;=0,"Marge faible","Non rentable")))</f>
        <v/>
      </c>
    </row>
    <row r="73" ht="20" customHeight="1">
      <c r="A73" s="2" t="n"/>
      <c r="B73" s="3" t="n"/>
      <c r="C73" s="2" t="n"/>
      <c r="D73" s="2" t="n"/>
      <c r="E73" s="2" t="n"/>
      <c r="F73" s="4" t="n"/>
      <c r="G73" s="10">
        <f>IF($A73="","",IFERROR(VLOOKUP($C73,'Référentiels'!$A$2:$H$101,3,FALSE),0))</f>
        <v/>
      </c>
      <c r="H73" s="6" t="n"/>
      <c r="I73" s="10">
        <f>IF($A73="","",IFERROR(VLOOKUP($C73,'Référentiels'!$A$2:$H$101,4,FALSE),0))</f>
        <v/>
      </c>
      <c r="J73" s="6" t="n"/>
      <c r="K73" s="10">
        <f>IF($A73="","",IFERROR(VLOOKUP($C73,'Référentiels'!$A$2:$H$101,5,FALSE),0))</f>
        <v/>
      </c>
      <c r="L73" s="10">
        <f>IF($A73="","",IFERROR(VLOOKUP($C73,'Référentiels'!$A$2:$H$101,6,FALSE),0))</f>
        <v/>
      </c>
      <c r="M73" s="10">
        <f>IF($A73="","",F73*G73)</f>
        <v/>
      </c>
      <c r="N73" s="10">
        <f>IF($A73="","",H73*I73)</f>
        <v/>
      </c>
      <c r="O73" s="10">
        <f>IF($A73="","",J73*K73)</f>
        <v/>
      </c>
      <c r="P73" s="10">
        <f>IF($A73="","",F73*L73)</f>
        <v/>
      </c>
      <c r="Q73" s="10">
        <f>IF($A73="","",SUM(M73:P73))</f>
        <v/>
      </c>
      <c r="R73" s="10">
        <f>IF($A73="","",IFERROR(Q73/F73,0))</f>
        <v/>
      </c>
      <c r="S73" s="7" t="n"/>
      <c r="T73" s="10">
        <f>IF($A73="","",F73*S73)</f>
        <v/>
      </c>
      <c r="U73" s="10">
        <f>IF($A73="","",T73-Q73)</f>
        <v/>
      </c>
      <c r="V73" s="11">
        <f>IF($A73="","",IFERROR(U73/T73,0))</f>
        <v/>
      </c>
      <c r="W73" s="12">
        <f>IF($A73="","",IF(V73&gt;=0.2,"Marge satisfaisante",IF(V73&gt;=0,"Marge faible","Non rentable")))</f>
        <v/>
      </c>
    </row>
    <row r="74" ht="20" customHeight="1">
      <c r="A74" s="2" t="n"/>
      <c r="B74" s="3" t="n"/>
      <c r="C74" s="2" t="n"/>
      <c r="D74" s="2" t="n"/>
      <c r="E74" s="2" t="n"/>
      <c r="F74" s="4" t="n"/>
      <c r="G74" s="5">
        <f>IF($A74="","",IFERROR(VLOOKUP($C74,'Référentiels'!$A$2:$H$101,3,FALSE),0))</f>
        <v/>
      </c>
      <c r="H74" s="6" t="n"/>
      <c r="I74" s="5">
        <f>IF($A74="","",IFERROR(VLOOKUP($C74,'Référentiels'!$A$2:$H$101,4,FALSE),0))</f>
        <v/>
      </c>
      <c r="J74" s="6" t="n"/>
      <c r="K74" s="5">
        <f>IF($A74="","",IFERROR(VLOOKUP($C74,'Référentiels'!$A$2:$H$101,5,FALSE),0))</f>
        <v/>
      </c>
      <c r="L74" s="5">
        <f>IF($A74="","",IFERROR(VLOOKUP($C74,'Référentiels'!$A$2:$H$101,6,FALSE),0))</f>
        <v/>
      </c>
      <c r="M74" s="5">
        <f>IF($A74="","",F74*G74)</f>
        <v/>
      </c>
      <c r="N74" s="5">
        <f>IF($A74="","",H74*I74)</f>
        <v/>
      </c>
      <c r="O74" s="5">
        <f>IF($A74="","",J74*K74)</f>
        <v/>
      </c>
      <c r="P74" s="5">
        <f>IF($A74="","",F74*L74)</f>
        <v/>
      </c>
      <c r="Q74" s="5">
        <f>IF($A74="","",SUM(M74:P74))</f>
        <v/>
      </c>
      <c r="R74" s="5">
        <f>IF($A74="","",IFERROR(Q74/F74,0))</f>
        <v/>
      </c>
      <c r="S74" s="7" t="n"/>
      <c r="T74" s="5">
        <f>IF($A74="","",F74*S74)</f>
        <v/>
      </c>
      <c r="U74" s="5">
        <f>IF($A74="","",T74-Q74)</f>
        <v/>
      </c>
      <c r="V74" s="8">
        <f>IF($A74="","",IFERROR(U74/T74,0))</f>
        <v/>
      </c>
      <c r="W74" s="9">
        <f>IF($A74="","",IF(V74&gt;=0.2,"Marge satisfaisante",IF(V74&gt;=0,"Marge faible","Non rentable")))</f>
        <v/>
      </c>
    </row>
    <row r="75" ht="20" customHeight="1">
      <c r="A75" s="2" t="n"/>
      <c r="B75" s="3" t="n"/>
      <c r="C75" s="2" t="n"/>
      <c r="D75" s="2" t="n"/>
      <c r="E75" s="2" t="n"/>
      <c r="F75" s="4" t="n"/>
      <c r="G75" s="10">
        <f>IF($A75="","",IFERROR(VLOOKUP($C75,'Référentiels'!$A$2:$H$101,3,FALSE),0))</f>
        <v/>
      </c>
      <c r="H75" s="6" t="n"/>
      <c r="I75" s="10">
        <f>IF($A75="","",IFERROR(VLOOKUP($C75,'Référentiels'!$A$2:$H$101,4,FALSE),0))</f>
        <v/>
      </c>
      <c r="J75" s="6" t="n"/>
      <c r="K75" s="10">
        <f>IF($A75="","",IFERROR(VLOOKUP($C75,'Référentiels'!$A$2:$H$101,5,FALSE),0))</f>
        <v/>
      </c>
      <c r="L75" s="10">
        <f>IF($A75="","",IFERROR(VLOOKUP($C75,'Référentiels'!$A$2:$H$101,6,FALSE),0))</f>
        <v/>
      </c>
      <c r="M75" s="10">
        <f>IF($A75="","",F75*G75)</f>
        <v/>
      </c>
      <c r="N75" s="10">
        <f>IF($A75="","",H75*I75)</f>
        <v/>
      </c>
      <c r="O75" s="10">
        <f>IF($A75="","",J75*K75)</f>
        <v/>
      </c>
      <c r="P75" s="10">
        <f>IF($A75="","",F75*L75)</f>
        <v/>
      </c>
      <c r="Q75" s="10">
        <f>IF($A75="","",SUM(M75:P75))</f>
        <v/>
      </c>
      <c r="R75" s="10">
        <f>IF($A75="","",IFERROR(Q75/F75,0))</f>
        <v/>
      </c>
      <c r="S75" s="7" t="n"/>
      <c r="T75" s="10">
        <f>IF($A75="","",F75*S75)</f>
        <v/>
      </c>
      <c r="U75" s="10">
        <f>IF($A75="","",T75-Q75)</f>
        <v/>
      </c>
      <c r="V75" s="11">
        <f>IF($A75="","",IFERROR(U75/T75,0))</f>
        <v/>
      </c>
      <c r="W75" s="12">
        <f>IF($A75="","",IF(V75&gt;=0.2,"Marge satisfaisante",IF(V75&gt;=0,"Marge faible","Non rentable")))</f>
        <v/>
      </c>
    </row>
    <row r="76" ht="20" customHeight="1">
      <c r="A76" s="2" t="n"/>
      <c r="B76" s="3" t="n"/>
      <c r="C76" s="2" t="n"/>
      <c r="D76" s="2" t="n"/>
      <c r="E76" s="2" t="n"/>
      <c r="F76" s="4" t="n"/>
      <c r="G76" s="5">
        <f>IF($A76="","",IFERROR(VLOOKUP($C76,'Référentiels'!$A$2:$H$101,3,FALSE),0))</f>
        <v/>
      </c>
      <c r="H76" s="6" t="n"/>
      <c r="I76" s="5">
        <f>IF($A76="","",IFERROR(VLOOKUP($C76,'Référentiels'!$A$2:$H$101,4,FALSE),0))</f>
        <v/>
      </c>
      <c r="J76" s="6" t="n"/>
      <c r="K76" s="5">
        <f>IF($A76="","",IFERROR(VLOOKUP($C76,'Référentiels'!$A$2:$H$101,5,FALSE),0))</f>
        <v/>
      </c>
      <c r="L76" s="5">
        <f>IF($A76="","",IFERROR(VLOOKUP($C76,'Référentiels'!$A$2:$H$101,6,FALSE),0))</f>
        <v/>
      </c>
      <c r="M76" s="5">
        <f>IF($A76="","",F76*G76)</f>
        <v/>
      </c>
      <c r="N76" s="5">
        <f>IF($A76="","",H76*I76)</f>
        <v/>
      </c>
      <c r="O76" s="5">
        <f>IF($A76="","",J76*K76)</f>
        <v/>
      </c>
      <c r="P76" s="5">
        <f>IF($A76="","",F76*L76)</f>
        <v/>
      </c>
      <c r="Q76" s="5">
        <f>IF($A76="","",SUM(M76:P76))</f>
        <v/>
      </c>
      <c r="R76" s="5">
        <f>IF($A76="","",IFERROR(Q76/F76,0))</f>
        <v/>
      </c>
      <c r="S76" s="7" t="n"/>
      <c r="T76" s="5">
        <f>IF($A76="","",F76*S76)</f>
        <v/>
      </c>
      <c r="U76" s="5">
        <f>IF($A76="","",T76-Q76)</f>
        <v/>
      </c>
      <c r="V76" s="8">
        <f>IF($A76="","",IFERROR(U76/T76,0))</f>
        <v/>
      </c>
      <c r="W76" s="9">
        <f>IF($A76="","",IF(V76&gt;=0.2,"Marge satisfaisante",IF(V76&gt;=0,"Marge faible","Non rentable")))</f>
        <v/>
      </c>
    </row>
    <row r="77" ht="20" customHeight="1">
      <c r="A77" s="2" t="n"/>
      <c r="B77" s="3" t="n"/>
      <c r="C77" s="2" t="n"/>
      <c r="D77" s="2" t="n"/>
      <c r="E77" s="2" t="n"/>
      <c r="F77" s="4" t="n"/>
      <c r="G77" s="10">
        <f>IF($A77="","",IFERROR(VLOOKUP($C77,'Référentiels'!$A$2:$H$101,3,FALSE),0))</f>
        <v/>
      </c>
      <c r="H77" s="6" t="n"/>
      <c r="I77" s="10">
        <f>IF($A77="","",IFERROR(VLOOKUP($C77,'Référentiels'!$A$2:$H$101,4,FALSE),0))</f>
        <v/>
      </c>
      <c r="J77" s="6" t="n"/>
      <c r="K77" s="10">
        <f>IF($A77="","",IFERROR(VLOOKUP($C77,'Référentiels'!$A$2:$H$101,5,FALSE),0))</f>
        <v/>
      </c>
      <c r="L77" s="10">
        <f>IF($A77="","",IFERROR(VLOOKUP($C77,'Référentiels'!$A$2:$H$101,6,FALSE),0))</f>
        <v/>
      </c>
      <c r="M77" s="10">
        <f>IF($A77="","",F77*G77)</f>
        <v/>
      </c>
      <c r="N77" s="10">
        <f>IF($A77="","",H77*I77)</f>
        <v/>
      </c>
      <c r="O77" s="10">
        <f>IF($A77="","",J77*K77)</f>
        <v/>
      </c>
      <c r="P77" s="10">
        <f>IF($A77="","",F77*L77)</f>
        <v/>
      </c>
      <c r="Q77" s="10">
        <f>IF($A77="","",SUM(M77:P77))</f>
        <v/>
      </c>
      <c r="R77" s="10">
        <f>IF($A77="","",IFERROR(Q77/F77,0))</f>
        <v/>
      </c>
      <c r="S77" s="7" t="n"/>
      <c r="T77" s="10">
        <f>IF($A77="","",F77*S77)</f>
        <v/>
      </c>
      <c r="U77" s="10">
        <f>IF($A77="","",T77-Q77)</f>
        <v/>
      </c>
      <c r="V77" s="11">
        <f>IF($A77="","",IFERROR(U77/T77,0))</f>
        <v/>
      </c>
      <c r="W77" s="12">
        <f>IF($A77="","",IF(V77&gt;=0.2,"Marge satisfaisante",IF(V77&gt;=0,"Marge faible","Non rentable")))</f>
        <v/>
      </c>
    </row>
    <row r="78" ht="20" customHeight="1">
      <c r="A78" s="2" t="n"/>
      <c r="B78" s="3" t="n"/>
      <c r="C78" s="2" t="n"/>
      <c r="D78" s="2" t="n"/>
      <c r="E78" s="2" t="n"/>
      <c r="F78" s="4" t="n"/>
      <c r="G78" s="5">
        <f>IF($A78="","",IFERROR(VLOOKUP($C78,'Référentiels'!$A$2:$H$101,3,FALSE),0))</f>
        <v/>
      </c>
      <c r="H78" s="6" t="n"/>
      <c r="I78" s="5">
        <f>IF($A78="","",IFERROR(VLOOKUP($C78,'Référentiels'!$A$2:$H$101,4,FALSE),0))</f>
        <v/>
      </c>
      <c r="J78" s="6" t="n"/>
      <c r="K78" s="5">
        <f>IF($A78="","",IFERROR(VLOOKUP($C78,'Référentiels'!$A$2:$H$101,5,FALSE),0))</f>
        <v/>
      </c>
      <c r="L78" s="5">
        <f>IF($A78="","",IFERROR(VLOOKUP($C78,'Référentiels'!$A$2:$H$101,6,FALSE),0))</f>
        <v/>
      </c>
      <c r="M78" s="5">
        <f>IF($A78="","",F78*G78)</f>
        <v/>
      </c>
      <c r="N78" s="5">
        <f>IF($A78="","",H78*I78)</f>
        <v/>
      </c>
      <c r="O78" s="5">
        <f>IF($A78="","",J78*K78)</f>
        <v/>
      </c>
      <c r="P78" s="5">
        <f>IF($A78="","",F78*L78)</f>
        <v/>
      </c>
      <c r="Q78" s="5">
        <f>IF($A78="","",SUM(M78:P78))</f>
        <v/>
      </c>
      <c r="R78" s="5">
        <f>IF($A78="","",IFERROR(Q78/F78,0))</f>
        <v/>
      </c>
      <c r="S78" s="7" t="n"/>
      <c r="T78" s="5">
        <f>IF($A78="","",F78*S78)</f>
        <v/>
      </c>
      <c r="U78" s="5">
        <f>IF($A78="","",T78-Q78)</f>
        <v/>
      </c>
      <c r="V78" s="8">
        <f>IF($A78="","",IFERROR(U78/T78,0))</f>
        <v/>
      </c>
      <c r="W78" s="9">
        <f>IF($A78="","",IF(V78&gt;=0.2,"Marge satisfaisante",IF(V78&gt;=0,"Marge faible","Non rentable")))</f>
        <v/>
      </c>
    </row>
    <row r="79" ht="20" customHeight="1">
      <c r="A79" s="2" t="n"/>
      <c r="B79" s="3" t="n"/>
      <c r="C79" s="2" t="n"/>
      <c r="D79" s="2" t="n"/>
      <c r="E79" s="2" t="n"/>
      <c r="F79" s="4" t="n"/>
      <c r="G79" s="10">
        <f>IF($A79="","",IFERROR(VLOOKUP($C79,'Référentiels'!$A$2:$H$101,3,FALSE),0))</f>
        <v/>
      </c>
      <c r="H79" s="6" t="n"/>
      <c r="I79" s="10">
        <f>IF($A79="","",IFERROR(VLOOKUP($C79,'Référentiels'!$A$2:$H$101,4,FALSE),0))</f>
        <v/>
      </c>
      <c r="J79" s="6" t="n"/>
      <c r="K79" s="10">
        <f>IF($A79="","",IFERROR(VLOOKUP($C79,'Référentiels'!$A$2:$H$101,5,FALSE),0))</f>
        <v/>
      </c>
      <c r="L79" s="10">
        <f>IF($A79="","",IFERROR(VLOOKUP($C79,'Référentiels'!$A$2:$H$101,6,FALSE),0))</f>
        <v/>
      </c>
      <c r="M79" s="10">
        <f>IF($A79="","",F79*G79)</f>
        <v/>
      </c>
      <c r="N79" s="10">
        <f>IF($A79="","",H79*I79)</f>
        <v/>
      </c>
      <c r="O79" s="10">
        <f>IF($A79="","",J79*K79)</f>
        <v/>
      </c>
      <c r="P79" s="10">
        <f>IF($A79="","",F79*L79)</f>
        <v/>
      </c>
      <c r="Q79" s="10">
        <f>IF($A79="","",SUM(M79:P79))</f>
        <v/>
      </c>
      <c r="R79" s="10">
        <f>IF($A79="","",IFERROR(Q79/F79,0))</f>
        <v/>
      </c>
      <c r="S79" s="7" t="n"/>
      <c r="T79" s="10">
        <f>IF($A79="","",F79*S79)</f>
        <v/>
      </c>
      <c r="U79" s="10">
        <f>IF($A79="","",T79-Q79)</f>
        <v/>
      </c>
      <c r="V79" s="11">
        <f>IF($A79="","",IFERROR(U79/T79,0))</f>
        <v/>
      </c>
      <c r="W79" s="12">
        <f>IF($A79="","",IF(V79&gt;=0.2,"Marge satisfaisante",IF(V79&gt;=0,"Marge faible","Non rentable")))</f>
        <v/>
      </c>
    </row>
    <row r="80" ht="20" customHeight="1">
      <c r="A80" s="2" t="n"/>
      <c r="B80" s="3" t="n"/>
      <c r="C80" s="2" t="n"/>
      <c r="D80" s="2" t="n"/>
      <c r="E80" s="2" t="n"/>
      <c r="F80" s="4" t="n"/>
      <c r="G80" s="5">
        <f>IF($A80="","",IFERROR(VLOOKUP($C80,'Référentiels'!$A$2:$H$101,3,FALSE),0))</f>
        <v/>
      </c>
      <c r="H80" s="6" t="n"/>
      <c r="I80" s="5">
        <f>IF($A80="","",IFERROR(VLOOKUP($C80,'Référentiels'!$A$2:$H$101,4,FALSE),0))</f>
        <v/>
      </c>
      <c r="J80" s="6" t="n"/>
      <c r="K80" s="5">
        <f>IF($A80="","",IFERROR(VLOOKUP($C80,'Référentiels'!$A$2:$H$101,5,FALSE),0))</f>
        <v/>
      </c>
      <c r="L80" s="5">
        <f>IF($A80="","",IFERROR(VLOOKUP($C80,'Référentiels'!$A$2:$H$101,6,FALSE),0))</f>
        <v/>
      </c>
      <c r="M80" s="5">
        <f>IF($A80="","",F80*G80)</f>
        <v/>
      </c>
      <c r="N80" s="5">
        <f>IF($A80="","",H80*I80)</f>
        <v/>
      </c>
      <c r="O80" s="5">
        <f>IF($A80="","",J80*K80)</f>
        <v/>
      </c>
      <c r="P80" s="5">
        <f>IF($A80="","",F80*L80)</f>
        <v/>
      </c>
      <c r="Q80" s="5">
        <f>IF($A80="","",SUM(M80:P80))</f>
        <v/>
      </c>
      <c r="R80" s="5">
        <f>IF($A80="","",IFERROR(Q80/F80,0))</f>
        <v/>
      </c>
      <c r="S80" s="7" t="n"/>
      <c r="T80" s="5">
        <f>IF($A80="","",F80*S80)</f>
        <v/>
      </c>
      <c r="U80" s="5">
        <f>IF($A80="","",T80-Q80)</f>
        <v/>
      </c>
      <c r="V80" s="8">
        <f>IF($A80="","",IFERROR(U80/T80,0))</f>
        <v/>
      </c>
      <c r="W80" s="9">
        <f>IF($A80="","",IF(V80&gt;=0.2,"Marge satisfaisante",IF(V80&gt;=0,"Marge faible","Non rentable")))</f>
        <v/>
      </c>
    </row>
    <row r="81" ht="20" customHeight="1">
      <c r="A81" s="2" t="n"/>
      <c r="B81" s="3" t="n"/>
      <c r="C81" s="2" t="n"/>
      <c r="D81" s="2" t="n"/>
      <c r="E81" s="2" t="n"/>
      <c r="F81" s="4" t="n"/>
      <c r="G81" s="10">
        <f>IF($A81="","",IFERROR(VLOOKUP($C81,'Référentiels'!$A$2:$H$101,3,FALSE),0))</f>
        <v/>
      </c>
      <c r="H81" s="6" t="n"/>
      <c r="I81" s="10">
        <f>IF($A81="","",IFERROR(VLOOKUP($C81,'Référentiels'!$A$2:$H$101,4,FALSE),0))</f>
        <v/>
      </c>
      <c r="J81" s="6" t="n"/>
      <c r="K81" s="10">
        <f>IF($A81="","",IFERROR(VLOOKUP($C81,'Référentiels'!$A$2:$H$101,5,FALSE),0))</f>
        <v/>
      </c>
      <c r="L81" s="10">
        <f>IF($A81="","",IFERROR(VLOOKUP($C81,'Référentiels'!$A$2:$H$101,6,FALSE),0))</f>
        <v/>
      </c>
      <c r="M81" s="10">
        <f>IF($A81="","",F81*G81)</f>
        <v/>
      </c>
      <c r="N81" s="10">
        <f>IF($A81="","",H81*I81)</f>
        <v/>
      </c>
      <c r="O81" s="10">
        <f>IF($A81="","",J81*K81)</f>
        <v/>
      </c>
      <c r="P81" s="10">
        <f>IF($A81="","",F81*L81)</f>
        <v/>
      </c>
      <c r="Q81" s="10">
        <f>IF($A81="","",SUM(M81:P81))</f>
        <v/>
      </c>
      <c r="R81" s="10">
        <f>IF($A81="","",IFERROR(Q81/F81,0))</f>
        <v/>
      </c>
      <c r="S81" s="7" t="n"/>
      <c r="T81" s="10">
        <f>IF($A81="","",F81*S81)</f>
        <v/>
      </c>
      <c r="U81" s="10">
        <f>IF($A81="","",T81-Q81)</f>
        <v/>
      </c>
      <c r="V81" s="11">
        <f>IF($A81="","",IFERROR(U81/T81,0))</f>
        <v/>
      </c>
      <c r="W81" s="12">
        <f>IF($A81="","",IF(V81&gt;=0.2,"Marge satisfaisante",IF(V81&gt;=0,"Marge faible","Non rentable")))</f>
        <v/>
      </c>
    </row>
    <row r="82" ht="20" customHeight="1">
      <c r="A82" s="2" t="n"/>
      <c r="B82" s="3" t="n"/>
      <c r="C82" s="2" t="n"/>
      <c r="D82" s="2" t="n"/>
      <c r="E82" s="2" t="n"/>
      <c r="F82" s="4" t="n"/>
      <c r="G82" s="5">
        <f>IF($A82="","",IFERROR(VLOOKUP($C82,'Référentiels'!$A$2:$H$101,3,FALSE),0))</f>
        <v/>
      </c>
      <c r="H82" s="6" t="n"/>
      <c r="I82" s="5">
        <f>IF($A82="","",IFERROR(VLOOKUP($C82,'Référentiels'!$A$2:$H$101,4,FALSE),0))</f>
        <v/>
      </c>
      <c r="J82" s="6" t="n"/>
      <c r="K82" s="5">
        <f>IF($A82="","",IFERROR(VLOOKUP($C82,'Référentiels'!$A$2:$H$101,5,FALSE),0))</f>
        <v/>
      </c>
      <c r="L82" s="5">
        <f>IF($A82="","",IFERROR(VLOOKUP($C82,'Référentiels'!$A$2:$H$101,6,FALSE),0))</f>
        <v/>
      </c>
      <c r="M82" s="5">
        <f>IF($A82="","",F82*G82)</f>
        <v/>
      </c>
      <c r="N82" s="5">
        <f>IF($A82="","",H82*I82)</f>
        <v/>
      </c>
      <c r="O82" s="5">
        <f>IF($A82="","",J82*K82)</f>
        <v/>
      </c>
      <c r="P82" s="5">
        <f>IF($A82="","",F82*L82)</f>
        <v/>
      </c>
      <c r="Q82" s="5">
        <f>IF($A82="","",SUM(M82:P82))</f>
        <v/>
      </c>
      <c r="R82" s="5">
        <f>IF($A82="","",IFERROR(Q82/F82,0))</f>
        <v/>
      </c>
      <c r="S82" s="7" t="n"/>
      <c r="T82" s="5">
        <f>IF($A82="","",F82*S82)</f>
        <v/>
      </c>
      <c r="U82" s="5">
        <f>IF($A82="","",T82-Q82)</f>
        <v/>
      </c>
      <c r="V82" s="8">
        <f>IF($A82="","",IFERROR(U82/T82,0))</f>
        <v/>
      </c>
      <c r="W82" s="9">
        <f>IF($A82="","",IF(V82&gt;=0.2,"Marge satisfaisante",IF(V82&gt;=0,"Marge faible","Non rentable")))</f>
        <v/>
      </c>
    </row>
    <row r="83" ht="20" customHeight="1">
      <c r="A83" s="2" t="n"/>
      <c r="B83" s="3" t="n"/>
      <c r="C83" s="2" t="n"/>
      <c r="D83" s="2" t="n"/>
      <c r="E83" s="2" t="n"/>
      <c r="F83" s="4" t="n"/>
      <c r="G83" s="10">
        <f>IF($A83="","",IFERROR(VLOOKUP($C83,'Référentiels'!$A$2:$H$101,3,FALSE),0))</f>
        <v/>
      </c>
      <c r="H83" s="6" t="n"/>
      <c r="I83" s="10">
        <f>IF($A83="","",IFERROR(VLOOKUP($C83,'Référentiels'!$A$2:$H$101,4,FALSE),0))</f>
        <v/>
      </c>
      <c r="J83" s="6" t="n"/>
      <c r="K83" s="10">
        <f>IF($A83="","",IFERROR(VLOOKUP($C83,'Référentiels'!$A$2:$H$101,5,FALSE),0))</f>
        <v/>
      </c>
      <c r="L83" s="10">
        <f>IF($A83="","",IFERROR(VLOOKUP($C83,'Référentiels'!$A$2:$H$101,6,FALSE),0))</f>
        <v/>
      </c>
      <c r="M83" s="10">
        <f>IF($A83="","",F83*G83)</f>
        <v/>
      </c>
      <c r="N83" s="10">
        <f>IF($A83="","",H83*I83)</f>
        <v/>
      </c>
      <c r="O83" s="10">
        <f>IF($A83="","",J83*K83)</f>
        <v/>
      </c>
      <c r="P83" s="10">
        <f>IF($A83="","",F83*L83)</f>
        <v/>
      </c>
      <c r="Q83" s="10">
        <f>IF($A83="","",SUM(M83:P83))</f>
        <v/>
      </c>
      <c r="R83" s="10">
        <f>IF($A83="","",IFERROR(Q83/F83,0))</f>
        <v/>
      </c>
      <c r="S83" s="7" t="n"/>
      <c r="T83" s="10">
        <f>IF($A83="","",F83*S83)</f>
        <v/>
      </c>
      <c r="U83" s="10">
        <f>IF($A83="","",T83-Q83)</f>
        <v/>
      </c>
      <c r="V83" s="11">
        <f>IF($A83="","",IFERROR(U83/T83,0))</f>
        <v/>
      </c>
      <c r="W83" s="12">
        <f>IF($A83="","",IF(V83&gt;=0.2,"Marge satisfaisante",IF(V83&gt;=0,"Marge faible","Non rentable")))</f>
        <v/>
      </c>
    </row>
    <row r="84" ht="20" customHeight="1">
      <c r="A84" s="2" t="n"/>
      <c r="B84" s="3" t="n"/>
      <c r="C84" s="2" t="n"/>
      <c r="D84" s="2" t="n"/>
      <c r="E84" s="2" t="n"/>
      <c r="F84" s="4" t="n"/>
      <c r="G84" s="5">
        <f>IF($A84="","",IFERROR(VLOOKUP($C84,'Référentiels'!$A$2:$H$101,3,FALSE),0))</f>
        <v/>
      </c>
      <c r="H84" s="6" t="n"/>
      <c r="I84" s="5">
        <f>IF($A84="","",IFERROR(VLOOKUP($C84,'Référentiels'!$A$2:$H$101,4,FALSE),0))</f>
        <v/>
      </c>
      <c r="J84" s="6" t="n"/>
      <c r="K84" s="5">
        <f>IF($A84="","",IFERROR(VLOOKUP($C84,'Référentiels'!$A$2:$H$101,5,FALSE),0))</f>
        <v/>
      </c>
      <c r="L84" s="5">
        <f>IF($A84="","",IFERROR(VLOOKUP($C84,'Référentiels'!$A$2:$H$101,6,FALSE),0))</f>
        <v/>
      </c>
      <c r="M84" s="5">
        <f>IF($A84="","",F84*G84)</f>
        <v/>
      </c>
      <c r="N84" s="5">
        <f>IF($A84="","",H84*I84)</f>
        <v/>
      </c>
      <c r="O84" s="5">
        <f>IF($A84="","",J84*K84)</f>
        <v/>
      </c>
      <c r="P84" s="5">
        <f>IF($A84="","",F84*L84)</f>
        <v/>
      </c>
      <c r="Q84" s="5">
        <f>IF($A84="","",SUM(M84:P84))</f>
        <v/>
      </c>
      <c r="R84" s="5">
        <f>IF($A84="","",IFERROR(Q84/F84,0))</f>
        <v/>
      </c>
      <c r="S84" s="7" t="n"/>
      <c r="T84" s="5">
        <f>IF($A84="","",F84*S84)</f>
        <v/>
      </c>
      <c r="U84" s="5">
        <f>IF($A84="","",T84-Q84)</f>
        <v/>
      </c>
      <c r="V84" s="8">
        <f>IF($A84="","",IFERROR(U84/T84,0))</f>
        <v/>
      </c>
      <c r="W84" s="9">
        <f>IF($A84="","",IF(V84&gt;=0.2,"Marge satisfaisante",IF(V84&gt;=0,"Marge faible","Non rentable")))</f>
        <v/>
      </c>
    </row>
    <row r="85" ht="20" customHeight="1">
      <c r="A85" s="2" t="n"/>
      <c r="B85" s="3" t="n"/>
      <c r="C85" s="2" t="n"/>
      <c r="D85" s="2" t="n"/>
      <c r="E85" s="2" t="n"/>
      <c r="F85" s="4" t="n"/>
      <c r="G85" s="10">
        <f>IF($A85="","",IFERROR(VLOOKUP($C85,'Référentiels'!$A$2:$H$101,3,FALSE),0))</f>
        <v/>
      </c>
      <c r="H85" s="6" t="n"/>
      <c r="I85" s="10">
        <f>IF($A85="","",IFERROR(VLOOKUP($C85,'Référentiels'!$A$2:$H$101,4,FALSE),0))</f>
        <v/>
      </c>
      <c r="J85" s="6" t="n"/>
      <c r="K85" s="10">
        <f>IF($A85="","",IFERROR(VLOOKUP($C85,'Référentiels'!$A$2:$H$101,5,FALSE),0))</f>
        <v/>
      </c>
      <c r="L85" s="10">
        <f>IF($A85="","",IFERROR(VLOOKUP($C85,'Référentiels'!$A$2:$H$101,6,FALSE),0))</f>
        <v/>
      </c>
      <c r="M85" s="10">
        <f>IF($A85="","",F85*G85)</f>
        <v/>
      </c>
      <c r="N85" s="10">
        <f>IF($A85="","",H85*I85)</f>
        <v/>
      </c>
      <c r="O85" s="10">
        <f>IF($A85="","",J85*K85)</f>
        <v/>
      </c>
      <c r="P85" s="10">
        <f>IF($A85="","",F85*L85)</f>
        <v/>
      </c>
      <c r="Q85" s="10">
        <f>IF($A85="","",SUM(M85:P85))</f>
        <v/>
      </c>
      <c r="R85" s="10">
        <f>IF($A85="","",IFERROR(Q85/F85,0))</f>
        <v/>
      </c>
      <c r="S85" s="7" t="n"/>
      <c r="T85" s="10">
        <f>IF($A85="","",F85*S85)</f>
        <v/>
      </c>
      <c r="U85" s="10">
        <f>IF($A85="","",T85-Q85)</f>
        <v/>
      </c>
      <c r="V85" s="11">
        <f>IF($A85="","",IFERROR(U85/T85,0))</f>
        <v/>
      </c>
      <c r="W85" s="12">
        <f>IF($A85="","",IF(V85&gt;=0.2,"Marge satisfaisante",IF(V85&gt;=0,"Marge faible","Non rentable")))</f>
        <v/>
      </c>
    </row>
    <row r="86" ht="20" customHeight="1">
      <c r="A86" s="2" t="n"/>
      <c r="B86" s="3" t="n"/>
      <c r="C86" s="2" t="n"/>
      <c r="D86" s="2" t="n"/>
      <c r="E86" s="2" t="n"/>
      <c r="F86" s="4" t="n"/>
      <c r="G86" s="5">
        <f>IF($A86="","",IFERROR(VLOOKUP($C86,'Référentiels'!$A$2:$H$101,3,FALSE),0))</f>
        <v/>
      </c>
      <c r="H86" s="6" t="n"/>
      <c r="I86" s="5">
        <f>IF($A86="","",IFERROR(VLOOKUP($C86,'Référentiels'!$A$2:$H$101,4,FALSE),0))</f>
        <v/>
      </c>
      <c r="J86" s="6" t="n"/>
      <c r="K86" s="5">
        <f>IF($A86="","",IFERROR(VLOOKUP($C86,'Référentiels'!$A$2:$H$101,5,FALSE),0))</f>
        <v/>
      </c>
      <c r="L86" s="5">
        <f>IF($A86="","",IFERROR(VLOOKUP($C86,'Référentiels'!$A$2:$H$101,6,FALSE),0))</f>
        <v/>
      </c>
      <c r="M86" s="5">
        <f>IF($A86="","",F86*G86)</f>
        <v/>
      </c>
      <c r="N86" s="5">
        <f>IF($A86="","",H86*I86)</f>
        <v/>
      </c>
      <c r="O86" s="5">
        <f>IF($A86="","",J86*K86)</f>
        <v/>
      </c>
      <c r="P86" s="5">
        <f>IF($A86="","",F86*L86)</f>
        <v/>
      </c>
      <c r="Q86" s="5">
        <f>IF($A86="","",SUM(M86:P86))</f>
        <v/>
      </c>
      <c r="R86" s="5">
        <f>IF($A86="","",IFERROR(Q86/F86,0))</f>
        <v/>
      </c>
      <c r="S86" s="7" t="n"/>
      <c r="T86" s="5">
        <f>IF($A86="","",F86*S86)</f>
        <v/>
      </c>
      <c r="U86" s="5">
        <f>IF($A86="","",T86-Q86)</f>
        <v/>
      </c>
      <c r="V86" s="8">
        <f>IF($A86="","",IFERROR(U86/T86,0))</f>
        <v/>
      </c>
      <c r="W86" s="9">
        <f>IF($A86="","",IF(V86&gt;=0.2,"Marge satisfaisante",IF(V86&gt;=0,"Marge faible","Non rentable")))</f>
        <v/>
      </c>
    </row>
    <row r="87" ht="20" customHeight="1">
      <c r="A87" s="2" t="n"/>
      <c r="B87" s="3" t="n"/>
      <c r="C87" s="2" t="n"/>
      <c r="D87" s="2" t="n"/>
      <c r="E87" s="2" t="n"/>
      <c r="F87" s="4" t="n"/>
      <c r="G87" s="10">
        <f>IF($A87="","",IFERROR(VLOOKUP($C87,'Référentiels'!$A$2:$H$101,3,FALSE),0))</f>
        <v/>
      </c>
      <c r="H87" s="6" t="n"/>
      <c r="I87" s="10">
        <f>IF($A87="","",IFERROR(VLOOKUP($C87,'Référentiels'!$A$2:$H$101,4,FALSE),0))</f>
        <v/>
      </c>
      <c r="J87" s="6" t="n"/>
      <c r="K87" s="10">
        <f>IF($A87="","",IFERROR(VLOOKUP($C87,'Référentiels'!$A$2:$H$101,5,FALSE),0))</f>
        <v/>
      </c>
      <c r="L87" s="10">
        <f>IF($A87="","",IFERROR(VLOOKUP($C87,'Référentiels'!$A$2:$H$101,6,FALSE),0))</f>
        <v/>
      </c>
      <c r="M87" s="10">
        <f>IF($A87="","",F87*G87)</f>
        <v/>
      </c>
      <c r="N87" s="10">
        <f>IF($A87="","",H87*I87)</f>
        <v/>
      </c>
      <c r="O87" s="10">
        <f>IF($A87="","",J87*K87)</f>
        <v/>
      </c>
      <c r="P87" s="10">
        <f>IF($A87="","",F87*L87)</f>
        <v/>
      </c>
      <c r="Q87" s="10">
        <f>IF($A87="","",SUM(M87:P87))</f>
        <v/>
      </c>
      <c r="R87" s="10">
        <f>IF($A87="","",IFERROR(Q87/F87,0))</f>
        <v/>
      </c>
      <c r="S87" s="7" t="n"/>
      <c r="T87" s="10">
        <f>IF($A87="","",F87*S87)</f>
        <v/>
      </c>
      <c r="U87" s="10">
        <f>IF($A87="","",T87-Q87)</f>
        <v/>
      </c>
      <c r="V87" s="11">
        <f>IF($A87="","",IFERROR(U87/T87,0))</f>
        <v/>
      </c>
      <c r="W87" s="12">
        <f>IF($A87="","",IF(V87&gt;=0.2,"Marge satisfaisante",IF(V87&gt;=0,"Marge faible","Non rentable")))</f>
        <v/>
      </c>
    </row>
    <row r="88" ht="20" customHeight="1">
      <c r="A88" s="2" t="n"/>
      <c r="B88" s="3" t="n"/>
      <c r="C88" s="2" t="n"/>
      <c r="D88" s="2" t="n"/>
      <c r="E88" s="2" t="n"/>
      <c r="F88" s="4" t="n"/>
      <c r="G88" s="5">
        <f>IF($A88="","",IFERROR(VLOOKUP($C88,'Référentiels'!$A$2:$H$101,3,FALSE),0))</f>
        <v/>
      </c>
      <c r="H88" s="6" t="n"/>
      <c r="I88" s="5">
        <f>IF($A88="","",IFERROR(VLOOKUP($C88,'Référentiels'!$A$2:$H$101,4,FALSE),0))</f>
        <v/>
      </c>
      <c r="J88" s="6" t="n"/>
      <c r="K88" s="5">
        <f>IF($A88="","",IFERROR(VLOOKUP($C88,'Référentiels'!$A$2:$H$101,5,FALSE),0))</f>
        <v/>
      </c>
      <c r="L88" s="5">
        <f>IF($A88="","",IFERROR(VLOOKUP($C88,'Référentiels'!$A$2:$H$101,6,FALSE),0))</f>
        <v/>
      </c>
      <c r="M88" s="5">
        <f>IF($A88="","",F88*G88)</f>
        <v/>
      </c>
      <c r="N88" s="5">
        <f>IF($A88="","",H88*I88)</f>
        <v/>
      </c>
      <c r="O88" s="5">
        <f>IF($A88="","",J88*K88)</f>
        <v/>
      </c>
      <c r="P88" s="5">
        <f>IF($A88="","",F88*L88)</f>
        <v/>
      </c>
      <c r="Q88" s="5">
        <f>IF($A88="","",SUM(M88:P88))</f>
        <v/>
      </c>
      <c r="R88" s="5">
        <f>IF($A88="","",IFERROR(Q88/F88,0))</f>
        <v/>
      </c>
      <c r="S88" s="7" t="n"/>
      <c r="T88" s="5">
        <f>IF($A88="","",F88*S88)</f>
        <v/>
      </c>
      <c r="U88" s="5">
        <f>IF($A88="","",T88-Q88)</f>
        <v/>
      </c>
      <c r="V88" s="8">
        <f>IF($A88="","",IFERROR(U88/T88,0))</f>
        <v/>
      </c>
      <c r="W88" s="9">
        <f>IF($A88="","",IF(V88&gt;=0.2,"Marge satisfaisante",IF(V88&gt;=0,"Marge faible","Non rentable")))</f>
        <v/>
      </c>
    </row>
    <row r="89" ht="20" customHeight="1">
      <c r="A89" s="2" t="n"/>
      <c r="B89" s="3" t="n"/>
      <c r="C89" s="2" t="n"/>
      <c r="D89" s="2" t="n"/>
      <c r="E89" s="2" t="n"/>
      <c r="F89" s="4" t="n"/>
      <c r="G89" s="10">
        <f>IF($A89="","",IFERROR(VLOOKUP($C89,'Référentiels'!$A$2:$H$101,3,FALSE),0))</f>
        <v/>
      </c>
      <c r="H89" s="6" t="n"/>
      <c r="I89" s="10">
        <f>IF($A89="","",IFERROR(VLOOKUP($C89,'Référentiels'!$A$2:$H$101,4,FALSE),0))</f>
        <v/>
      </c>
      <c r="J89" s="6" t="n"/>
      <c r="K89" s="10">
        <f>IF($A89="","",IFERROR(VLOOKUP($C89,'Référentiels'!$A$2:$H$101,5,FALSE),0))</f>
        <v/>
      </c>
      <c r="L89" s="10">
        <f>IF($A89="","",IFERROR(VLOOKUP($C89,'Référentiels'!$A$2:$H$101,6,FALSE),0))</f>
        <v/>
      </c>
      <c r="M89" s="10">
        <f>IF($A89="","",F89*G89)</f>
        <v/>
      </c>
      <c r="N89" s="10">
        <f>IF($A89="","",H89*I89)</f>
        <v/>
      </c>
      <c r="O89" s="10">
        <f>IF($A89="","",J89*K89)</f>
        <v/>
      </c>
      <c r="P89" s="10">
        <f>IF($A89="","",F89*L89)</f>
        <v/>
      </c>
      <c r="Q89" s="10">
        <f>IF($A89="","",SUM(M89:P89))</f>
        <v/>
      </c>
      <c r="R89" s="10">
        <f>IF($A89="","",IFERROR(Q89/F89,0))</f>
        <v/>
      </c>
      <c r="S89" s="7" t="n"/>
      <c r="T89" s="10">
        <f>IF($A89="","",F89*S89)</f>
        <v/>
      </c>
      <c r="U89" s="10">
        <f>IF($A89="","",T89-Q89)</f>
        <v/>
      </c>
      <c r="V89" s="11">
        <f>IF($A89="","",IFERROR(U89/T89,0))</f>
        <v/>
      </c>
      <c r="W89" s="12">
        <f>IF($A89="","",IF(V89&gt;=0.2,"Marge satisfaisante",IF(V89&gt;=0,"Marge faible","Non rentable")))</f>
        <v/>
      </c>
    </row>
    <row r="90" ht="20" customHeight="1">
      <c r="A90" s="2" t="n"/>
      <c r="B90" s="3" t="n"/>
      <c r="C90" s="2" t="n"/>
      <c r="D90" s="2" t="n"/>
      <c r="E90" s="2" t="n"/>
      <c r="F90" s="4" t="n"/>
      <c r="G90" s="5">
        <f>IF($A90="","",IFERROR(VLOOKUP($C90,'Référentiels'!$A$2:$H$101,3,FALSE),0))</f>
        <v/>
      </c>
      <c r="H90" s="6" t="n"/>
      <c r="I90" s="5">
        <f>IF($A90="","",IFERROR(VLOOKUP($C90,'Référentiels'!$A$2:$H$101,4,FALSE),0))</f>
        <v/>
      </c>
      <c r="J90" s="6" t="n"/>
      <c r="K90" s="5">
        <f>IF($A90="","",IFERROR(VLOOKUP($C90,'Référentiels'!$A$2:$H$101,5,FALSE),0))</f>
        <v/>
      </c>
      <c r="L90" s="5">
        <f>IF($A90="","",IFERROR(VLOOKUP($C90,'Référentiels'!$A$2:$H$101,6,FALSE),0))</f>
        <v/>
      </c>
      <c r="M90" s="5">
        <f>IF($A90="","",F90*G90)</f>
        <v/>
      </c>
      <c r="N90" s="5">
        <f>IF($A90="","",H90*I90)</f>
        <v/>
      </c>
      <c r="O90" s="5">
        <f>IF($A90="","",J90*K90)</f>
        <v/>
      </c>
      <c r="P90" s="5">
        <f>IF($A90="","",F90*L90)</f>
        <v/>
      </c>
      <c r="Q90" s="5">
        <f>IF($A90="","",SUM(M90:P90))</f>
        <v/>
      </c>
      <c r="R90" s="5">
        <f>IF($A90="","",IFERROR(Q90/F90,0))</f>
        <v/>
      </c>
      <c r="S90" s="7" t="n"/>
      <c r="T90" s="5">
        <f>IF($A90="","",F90*S90)</f>
        <v/>
      </c>
      <c r="U90" s="5">
        <f>IF($A90="","",T90-Q90)</f>
        <v/>
      </c>
      <c r="V90" s="8">
        <f>IF($A90="","",IFERROR(U90/T90,0))</f>
        <v/>
      </c>
      <c r="W90" s="9">
        <f>IF($A90="","",IF(V90&gt;=0.2,"Marge satisfaisante",IF(V90&gt;=0,"Marge faible","Non rentable")))</f>
        <v/>
      </c>
    </row>
    <row r="91" ht="20" customHeight="1">
      <c r="A91" s="2" t="n"/>
      <c r="B91" s="3" t="n"/>
      <c r="C91" s="2" t="n"/>
      <c r="D91" s="2" t="n"/>
      <c r="E91" s="2" t="n"/>
      <c r="F91" s="4" t="n"/>
      <c r="G91" s="10">
        <f>IF($A91="","",IFERROR(VLOOKUP($C91,'Référentiels'!$A$2:$H$101,3,FALSE),0))</f>
        <v/>
      </c>
      <c r="H91" s="6" t="n"/>
      <c r="I91" s="10">
        <f>IF($A91="","",IFERROR(VLOOKUP($C91,'Référentiels'!$A$2:$H$101,4,FALSE),0))</f>
        <v/>
      </c>
      <c r="J91" s="6" t="n"/>
      <c r="K91" s="10">
        <f>IF($A91="","",IFERROR(VLOOKUP($C91,'Référentiels'!$A$2:$H$101,5,FALSE),0))</f>
        <v/>
      </c>
      <c r="L91" s="10">
        <f>IF($A91="","",IFERROR(VLOOKUP($C91,'Référentiels'!$A$2:$H$101,6,FALSE),0))</f>
        <v/>
      </c>
      <c r="M91" s="10">
        <f>IF($A91="","",F91*G91)</f>
        <v/>
      </c>
      <c r="N91" s="10">
        <f>IF($A91="","",H91*I91)</f>
        <v/>
      </c>
      <c r="O91" s="10">
        <f>IF($A91="","",J91*K91)</f>
        <v/>
      </c>
      <c r="P91" s="10">
        <f>IF($A91="","",F91*L91)</f>
        <v/>
      </c>
      <c r="Q91" s="10">
        <f>IF($A91="","",SUM(M91:P91))</f>
        <v/>
      </c>
      <c r="R91" s="10">
        <f>IF($A91="","",IFERROR(Q91/F91,0))</f>
        <v/>
      </c>
      <c r="S91" s="7" t="n"/>
      <c r="T91" s="10">
        <f>IF($A91="","",F91*S91)</f>
        <v/>
      </c>
      <c r="U91" s="10">
        <f>IF($A91="","",T91-Q91)</f>
        <v/>
      </c>
      <c r="V91" s="11">
        <f>IF($A91="","",IFERROR(U91/T91,0))</f>
        <v/>
      </c>
      <c r="W91" s="12">
        <f>IF($A91="","",IF(V91&gt;=0.2,"Marge satisfaisante",IF(V91&gt;=0,"Marge faible","Non rentable")))</f>
        <v/>
      </c>
    </row>
    <row r="92" ht="20" customHeight="1">
      <c r="A92" s="2" t="n"/>
      <c r="B92" s="3" t="n"/>
      <c r="C92" s="2" t="n"/>
      <c r="D92" s="2" t="n"/>
      <c r="E92" s="2" t="n"/>
      <c r="F92" s="4" t="n"/>
      <c r="G92" s="5">
        <f>IF($A92="","",IFERROR(VLOOKUP($C92,'Référentiels'!$A$2:$H$101,3,FALSE),0))</f>
        <v/>
      </c>
      <c r="H92" s="6" t="n"/>
      <c r="I92" s="5">
        <f>IF($A92="","",IFERROR(VLOOKUP($C92,'Référentiels'!$A$2:$H$101,4,FALSE),0))</f>
        <v/>
      </c>
      <c r="J92" s="6" t="n"/>
      <c r="K92" s="5">
        <f>IF($A92="","",IFERROR(VLOOKUP($C92,'Référentiels'!$A$2:$H$101,5,FALSE),0))</f>
        <v/>
      </c>
      <c r="L92" s="5">
        <f>IF($A92="","",IFERROR(VLOOKUP($C92,'Référentiels'!$A$2:$H$101,6,FALSE),0))</f>
        <v/>
      </c>
      <c r="M92" s="5">
        <f>IF($A92="","",F92*G92)</f>
        <v/>
      </c>
      <c r="N92" s="5">
        <f>IF($A92="","",H92*I92)</f>
        <v/>
      </c>
      <c r="O92" s="5">
        <f>IF($A92="","",J92*K92)</f>
        <v/>
      </c>
      <c r="P92" s="5">
        <f>IF($A92="","",F92*L92)</f>
        <v/>
      </c>
      <c r="Q92" s="5">
        <f>IF($A92="","",SUM(M92:P92))</f>
        <v/>
      </c>
      <c r="R92" s="5">
        <f>IF($A92="","",IFERROR(Q92/F92,0))</f>
        <v/>
      </c>
      <c r="S92" s="7" t="n"/>
      <c r="T92" s="5">
        <f>IF($A92="","",F92*S92)</f>
        <v/>
      </c>
      <c r="U92" s="5">
        <f>IF($A92="","",T92-Q92)</f>
        <v/>
      </c>
      <c r="V92" s="8">
        <f>IF($A92="","",IFERROR(U92/T92,0))</f>
        <v/>
      </c>
      <c r="W92" s="9">
        <f>IF($A92="","",IF(V92&gt;=0.2,"Marge satisfaisante",IF(V92&gt;=0,"Marge faible","Non rentable")))</f>
        <v/>
      </c>
    </row>
    <row r="93" ht="20" customHeight="1">
      <c r="A93" s="2" t="n"/>
      <c r="B93" s="3" t="n"/>
      <c r="C93" s="2" t="n"/>
      <c r="D93" s="2" t="n"/>
      <c r="E93" s="2" t="n"/>
      <c r="F93" s="4" t="n"/>
      <c r="G93" s="10">
        <f>IF($A93="","",IFERROR(VLOOKUP($C93,'Référentiels'!$A$2:$H$101,3,FALSE),0))</f>
        <v/>
      </c>
      <c r="H93" s="6" t="n"/>
      <c r="I93" s="10">
        <f>IF($A93="","",IFERROR(VLOOKUP($C93,'Référentiels'!$A$2:$H$101,4,FALSE),0))</f>
        <v/>
      </c>
      <c r="J93" s="6" t="n"/>
      <c r="K93" s="10">
        <f>IF($A93="","",IFERROR(VLOOKUP($C93,'Référentiels'!$A$2:$H$101,5,FALSE),0))</f>
        <v/>
      </c>
      <c r="L93" s="10">
        <f>IF($A93="","",IFERROR(VLOOKUP($C93,'Référentiels'!$A$2:$H$101,6,FALSE),0))</f>
        <v/>
      </c>
      <c r="M93" s="10">
        <f>IF($A93="","",F93*G93)</f>
        <v/>
      </c>
      <c r="N93" s="10">
        <f>IF($A93="","",H93*I93)</f>
        <v/>
      </c>
      <c r="O93" s="10">
        <f>IF($A93="","",J93*K93)</f>
        <v/>
      </c>
      <c r="P93" s="10">
        <f>IF($A93="","",F93*L93)</f>
        <v/>
      </c>
      <c r="Q93" s="10">
        <f>IF($A93="","",SUM(M93:P93))</f>
        <v/>
      </c>
      <c r="R93" s="10">
        <f>IF($A93="","",IFERROR(Q93/F93,0))</f>
        <v/>
      </c>
      <c r="S93" s="7" t="n"/>
      <c r="T93" s="10">
        <f>IF($A93="","",F93*S93)</f>
        <v/>
      </c>
      <c r="U93" s="10">
        <f>IF($A93="","",T93-Q93)</f>
        <v/>
      </c>
      <c r="V93" s="11">
        <f>IF($A93="","",IFERROR(U93/T93,0))</f>
        <v/>
      </c>
      <c r="W93" s="12">
        <f>IF($A93="","",IF(V93&gt;=0.2,"Marge satisfaisante",IF(V93&gt;=0,"Marge faible","Non rentable")))</f>
        <v/>
      </c>
    </row>
    <row r="94" ht="20" customHeight="1">
      <c r="A94" s="2" t="n"/>
      <c r="B94" s="3" t="n"/>
      <c r="C94" s="2" t="n"/>
      <c r="D94" s="2" t="n"/>
      <c r="E94" s="2" t="n"/>
      <c r="F94" s="4" t="n"/>
      <c r="G94" s="5">
        <f>IF($A94="","",IFERROR(VLOOKUP($C94,'Référentiels'!$A$2:$H$101,3,FALSE),0))</f>
        <v/>
      </c>
      <c r="H94" s="6" t="n"/>
      <c r="I94" s="5">
        <f>IF($A94="","",IFERROR(VLOOKUP($C94,'Référentiels'!$A$2:$H$101,4,FALSE),0))</f>
        <v/>
      </c>
      <c r="J94" s="6" t="n"/>
      <c r="K94" s="5">
        <f>IF($A94="","",IFERROR(VLOOKUP($C94,'Référentiels'!$A$2:$H$101,5,FALSE),0))</f>
        <v/>
      </c>
      <c r="L94" s="5">
        <f>IF($A94="","",IFERROR(VLOOKUP($C94,'Référentiels'!$A$2:$H$101,6,FALSE),0))</f>
        <v/>
      </c>
      <c r="M94" s="5">
        <f>IF($A94="","",F94*G94)</f>
        <v/>
      </c>
      <c r="N94" s="5">
        <f>IF($A94="","",H94*I94)</f>
        <v/>
      </c>
      <c r="O94" s="5">
        <f>IF($A94="","",J94*K94)</f>
        <v/>
      </c>
      <c r="P94" s="5">
        <f>IF($A94="","",F94*L94)</f>
        <v/>
      </c>
      <c r="Q94" s="5">
        <f>IF($A94="","",SUM(M94:P94))</f>
        <v/>
      </c>
      <c r="R94" s="5">
        <f>IF($A94="","",IFERROR(Q94/F94,0))</f>
        <v/>
      </c>
      <c r="S94" s="7" t="n"/>
      <c r="T94" s="5">
        <f>IF($A94="","",F94*S94)</f>
        <v/>
      </c>
      <c r="U94" s="5">
        <f>IF($A94="","",T94-Q94)</f>
        <v/>
      </c>
      <c r="V94" s="8">
        <f>IF($A94="","",IFERROR(U94/T94,0))</f>
        <v/>
      </c>
      <c r="W94" s="9">
        <f>IF($A94="","",IF(V94&gt;=0.2,"Marge satisfaisante",IF(V94&gt;=0,"Marge faible","Non rentable")))</f>
        <v/>
      </c>
    </row>
    <row r="95" ht="20" customHeight="1">
      <c r="A95" s="2" t="n"/>
      <c r="B95" s="3" t="n"/>
      <c r="C95" s="2" t="n"/>
      <c r="D95" s="2" t="n"/>
      <c r="E95" s="2" t="n"/>
      <c r="F95" s="4" t="n"/>
      <c r="G95" s="10">
        <f>IF($A95="","",IFERROR(VLOOKUP($C95,'Référentiels'!$A$2:$H$101,3,FALSE),0))</f>
        <v/>
      </c>
      <c r="H95" s="6" t="n"/>
      <c r="I95" s="10">
        <f>IF($A95="","",IFERROR(VLOOKUP($C95,'Référentiels'!$A$2:$H$101,4,FALSE),0))</f>
        <v/>
      </c>
      <c r="J95" s="6" t="n"/>
      <c r="K95" s="10">
        <f>IF($A95="","",IFERROR(VLOOKUP($C95,'Référentiels'!$A$2:$H$101,5,FALSE),0))</f>
        <v/>
      </c>
      <c r="L95" s="10">
        <f>IF($A95="","",IFERROR(VLOOKUP($C95,'Référentiels'!$A$2:$H$101,6,FALSE),0))</f>
        <v/>
      </c>
      <c r="M95" s="10">
        <f>IF($A95="","",F95*G95)</f>
        <v/>
      </c>
      <c r="N95" s="10">
        <f>IF($A95="","",H95*I95)</f>
        <v/>
      </c>
      <c r="O95" s="10">
        <f>IF($A95="","",J95*K95)</f>
        <v/>
      </c>
      <c r="P95" s="10">
        <f>IF($A95="","",F95*L95)</f>
        <v/>
      </c>
      <c r="Q95" s="10">
        <f>IF($A95="","",SUM(M95:P95))</f>
        <v/>
      </c>
      <c r="R95" s="10">
        <f>IF($A95="","",IFERROR(Q95/F95,0))</f>
        <v/>
      </c>
      <c r="S95" s="7" t="n"/>
      <c r="T95" s="10">
        <f>IF($A95="","",F95*S95)</f>
        <v/>
      </c>
      <c r="U95" s="10">
        <f>IF($A95="","",T95-Q95)</f>
        <v/>
      </c>
      <c r="V95" s="11">
        <f>IF($A95="","",IFERROR(U95/T95,0))</f>
        <v/>
      </c>
      <c r="W95" s="12">
        <f>IF($A95="","",IF(V95&gt;=0.2,"Marge satisfaisante",IF(V95&gt;=0,"Marge faible","Non rentable")))</f>
        <v/>
      </c>
    </row>
    <row r="96" ht="20" customHeight="1">
      <c r="A96" s="2" t="n"/>
      <c r="B96" s="3" t="n"/>
      <c r="C96" s="2" t="n"/>
      <c r="D96" s="2" t="n"/>
      <c r="E96" s="2" t="n"/>
      <c r="F96" s="4" t="n"/>
      <c r="G96" s="5">
        <f>IF($A96="","",IFERROR(VLOOKUP($C96,'Référentiels'!$A$2:$H$101,3,FALSE),0))</f>
        <v/>
      </c>
      <c r="H96" s="6" t="n"/>
      <c r="I96" s="5">
        <f>IF($A96="","",IFERROR(VLOOKUP($C96,'Référentiels'!$A$2:$H$101,4,FALSE),0))</f>
        <v/>
      </c>
      <c r="J96" s="6" t="n"/>
      <c r="K96" s="5">
        <f>IF($A96="","",IFERROR(VLOOKUP($C96,'Référentiels'!$A$2:$H$101,5,FALSE),0))</f>
        <v/>
      </c>
      <c r="L96" s="5">
        <f>IF($A96="","",IFERROR(VLOOKUP($C96,'Référentiels'!$A$2:$H$101,6,FALSE),0))</f>
        <v/>
      </c>
      <c r="M96" s="5">
        <f>IF($A96="","",F96*G96)</f>
        <v/>
      </c>
      <c r="N96" s="5">
        <f>IF($A96="","",H96*I96)</f>
        <v/>
      </c>
      <c r="O96" s="5">
        <f>IF($A96="","",J96*K96)</f>
        <v/>
      </c>
      <c r="P96" s="5">
        <f>IF($A96="","",F96*L96)</f>
        <v/>
      </c>
      <c r="Q96" s="5">
        <f>IF($A96="","",SUM(M96:P96))</f>
        <v/>
      </c>
      <c r="R96" s="5">
        <f>IF($A96="","",IFERROR(Q96/F96,0))</f>
        <v/>
      </c>
      <c r="S96" s="7" t="n"/>
      <c r="T96" s="5">
        <f>IF($A96="","",F96*S96)</f>
        <v/>
      </c>
      <c r="U96" s="5">
        <f>IF($A96="","",T96-Q96)</f>
        <v/>
      </c>
      <c r="V96" s="8">
        <f>IF($A96="","",IFERROR(U96/T96,0))</f>
        <v/>
      </c>
      <c r="W96" s="9">
        <f>IF($A96="","",IF(V96&gt;=0.2,"Marge satisfaisante",IF(V96&gt;=0,"Marge faible","Non rentable")))</f>
        <v/>
      </c>
    </row>
    <row r="97" ht="20" customHeight="1">
      <c r="A97" s="2" t="n"/>
      <c r="B97" s="3" t="n"/>
      <c r="C97" s="2" t="n"/>
      <c r="D97" s="2" t="n"/>
      <c r="E97" s="2" t="n"/>
      <c r="F97" s="4" t="n"/>
      <c r="G97" s="10">
        <f>IF($A97="","",IFERROR(VLOOKUP($C97,'Référentiels'!$A$2:$H$101,3,FALSE),0))</f>
        <v/>
      </c>
      <c r="H97" s="6" t="n"/>
      <c r="I97" s="10">
        <f>IF($A97="","",IFERROR(VLOOKUP($C97,'Référentiels'!$A$2:$H$101,4,FALSE),0))</f>
        <v/>
      </c>
      <c r="J97" s="6" t="n"/>
      <c r="K97" s="10">
        <f>IF($A97="","",IFERROR(VLOOKUP($C97,'Référentiels'!$A$2:$H$101,5,FALSE),0))</f>
        <v/>
      </c>
      <c r="L97" s="10">
        <f>IF($A97="","",IFERROR(VLOOKUP($C97,'Référentiels'!$A$2:$H$101,6,FALSE),0))</f>
        <v/>
      </c>
      <c r="M97" s="10">
        <f>IF($A97="","",F97*G97)</f>
        <v/>
      </c>
      <c r="N97" s="10">
        <f>IF($A97="","",H97*I97)</f>
        <v/>
      </c>
      <c r="O97" s="10">
        <f>IF($A97="","",J97*K97)</f>
        <v/>
      </c>
      <c r="P97" s="10">
        <f>IF($A97="","",F97*L97)</f>
        <v/>
      </c>
      <c r="Q97" s="10">
        <f>IF($A97="","",SUM(M97:P97))</f>
        <v/>
      </c>
      <c r="R97" s="10">
        <f>IF($A97="","",IFERROR(Q97/F97,0))</f>
        <v/>
      </c>
      <c r="S97" s="7" t="n"/>
      <c r="T97" s="10">
        <f>IF($A97="","",F97*S97)</f>
        <v/>
      </c>
      <c r="U97" s="10">
        <f>IF($A97="","",T97-Q97)</f>
        <v/>
      </c>
      <c r="V97" s="11">
        <f>IF($A97="","",IFERROR(U97/T97,0))</f>
        <v/>
      </c>
      <c r="W97" s="12">
        <f>IF($A97="","",IF(V97&gt;=0.2,"Marge satisfaisante",IF(V97&gt;=0,"Marge faible","Non rentable")))</f>
        <v/>
      </c>
    </row>
    <row r="98" ht="20" customHeight="1">
      <c r="A98" s="2" t="n"/>
      <c r="B98" s="3" t="n"/>
      <c r="C98" s="2" t="n"/>
      <c r="D98" s="2" t="n"/>
      <c r="E98" s="2" t="n"/>
      <c r="F98" s="4" t="n"/>
      <c r="G98" s="5">
        <f>IF($A98="","",IFERROR(VLOOKUP($C98,'Référentiels'!$A$2:$H$101,3,FALSE),0))</f>
        <v/>
      </c>
      <c r="H98" s="6" t="n"/>
      <c r="I98" s="5">
        <f>IF($A98="","",IFERROR(VLOOKUP($C98,'Référentiels'!$A$2:$H$101,4,FALSE),0))</f>
        <v/>
      </c>
      <c r="J98" s="6" t="n"/>
      <c r="K98" s="5">
        <f>IF($A98="","",IFERROR(VLOOKUP($C98,'Référentiels'!$A$2:$H$101,5,FALSE),0))</f>
        <v/>
      </c>
      <c r="L98" s="5">
        <f>IF($A98="","",IFERROR(VLOOKUP($C98,'Référentiels'!$A$2:$H$101,6,FALSE),0))</f>
        <v/>
      </c>
      <c r="M98" s="5">
        <f>IF($A98="","",F98*G98)</f>
        <v/>
      </c>
      <c r="N98" s="5">
        <f>IF($A98="","",H98*I98)</f>
        <v/>
      </c>
      <c r="O98" s="5">
        <f>IF($A98="","",J98*K98)</f>
        <v/>
      </c>
      <c r="P98" s="5">
        <f>IF($A98="","",F98*L98)</f>
        <v/>
      </c>
      <c r="Q98" s="5">
        <f>IF($A98="","",SUM(M98:P98))</f>
        <v/>
      </c>
      <c r="R98" s="5">
        <f>IF($A98="","",IFERROR(Q98/F98,0))</f>
        <v/>
      </c>
      <c r="S98" s="7" t="n"/>
      <c r="T98" s="5">
        <f>IF($A98="","",F98*S98)</f>
        <v/>
      </c>
      <c r="U98" s="5">
        <f>IF($A98="","",T98-Q98)</f>
        <v/>
      </c>
      <c r="V98" s="8">
        <f>IF($A98="","",IFERROR(U98/T98,0))</f>
        <v/>
      </c>
      <c r="W98" s="9">
        <f>IF($A98="","",IF(V98&gt;=0.2,"Marge satisfaisante",IF(V98&gt;=0,"Marge faible","Non rentable")))</f>
        <v/>
      </c>
    </row>
    <row r="99" ht="20" customHeight="1">
      <c r="A99" s="2" t="n"/>
      <c r="B99" s="3" t="n"/>
      <c r="C99" s="2" t="n"/>
      <c r="D99" s="2" t="n"/>
      <c r="E99" s="2" t="n"/>
      <c r="F99" s="4" t="n"/>
      <c r="G99" s="10">
        <f>IF($A99="","",IFERROR(VLOOKUP($C99,'Référentiels'!$A$2:$H$101,3,FALSE),0))</f>
        <v/>
      </c>
      <c r="H99" s="6" t="n"/>
      <c r="I99" s="10">
        <f>IF($A99="","",IFERROR(VLOOKUP($C99,'Référentiels'!$A$2:$H$101,4,FALSE),0))</f>
        <v/>
      </c>
      <c r="J99" s="6" t="n"/>
      <c r="K99" s="10">
        <f>IF($A99="","",IFERROR(VLOOKUP($C99,'Référentiels'!$A$2:$H$101,5,FALSE),0))</f>
        <v/>
      </c>
      <c r="L99" s="10">
        <f>IF($A99="","",IFERROR(VLOOKUP($C99,'Référentiels'!$A$2:$H$101,6,FALSE),0))</f>
        <v/>
      </c>
      <c r="M99" s="10">
        <f>IF($A99="","",F99*G99)</f>
        <v/>
      </c>
      <c r="N99" s="10">
        <f>IF($A99="","",H99*I99)</f>
        <v/>
      </c>
      <c r="O99" s="10">
        <f>IF($A99="","",J99*K99)</f>
        <v/>
      </c>
      <c r="P99" s="10">
        <f>IF($A99="","",F99*L99)</f>
        <v/>
      </c>
      <c r="Q99" s="10">
        <f>IF($A99="","",SUM(M99:P99))</f>
        <v/>
      </c>
      <c r="R99" s="10">
        <f>IF($A99="","",IFERROR(Q99/F99,0))</f>
        <v/>
      </c>
      <c r="S99" s="7" t="n"/>
      <c r="T99" s="10">
        <f>IF($A99="","",F99*S99)</f>
        <v/>
      </c>
      <c r="U99" s="10">
        <f>IF($A99="","",T99-Q99)</f>
        <v/>
      </c>
      <c r="V99" s="11">
        <f>IF($A99="","",IFERROR(U99/T99,0))</f>
        <v/>
      </c>
      <c r="W99" s="12">
        <f>IF($A99="","",IF(V99&gt;=0.2,"Marge satisfaisante",IF(V99&gt;=0,"Marge faible","Non rentable")))</f>
        <v/>
      </c>
    </row>
    <row r="100" ht="20" customHeight="1">
      <c r="A100" s="2" t="n"/>
      <c r="B100" s="3" t="n"/>
      <c r="C100" s="2" t="n"/>
      <c r="D100" s="2" t="n"/>
      <c r="E100" s="2" t="n"/>
      <c r="F100" s="4" t="n"/>
      <c r="G100" s="5">
        <f>IF($A100="","",IFERROR(VLOOKUP($C100,'Référentiels'!$A$2:$H$101,3,FALSE),0))</f>
        <v/>
      </c>
      <c r="H100" s="6" t="n"/>
      <c r="I100" s="5">
        <f>IF($A100="","",IFERROR(VLOOKUP($C100,'Référentiels'!$A$2:$H$101,4,FALSE),0))</f>
        <v/>
      </c>
      <c r="J100" s="6" t="n"/>
      <c r="K100" s="5">
        <f>IF($A100="","",IFERROR(VLOOKUP($C100,'Référentiels'!$A$2:$H$101,5,FALSE),0))</f>
        <v/>
      </c>
      <c r="L100" s="5">
        <f>IF($A100="","",IFERROR(VLOOKUP($C100,'Référentiels'!$A$2:$H$101,6,FALSE),0))</f>
        <v/>
      </c>
      <c r="M100" s="5">
        <f>IF($A100="","",F100*G100)</f>
        <v/>
      </c>
      <c r="N100" s="5">
        <f>IF($A100="","",H100*I100)</f>
        <v/>
      </c>
      <c r="O100" s="5">
        <f>IF($A100="","",J100*K100)</f>
        <v/>
      </c>
      <c r="P100" s="5">
        <f>IF($A100="","",F100*L100)</f>
        <v/>
      </c>
      <c r="Q100" s="5">
        <f>IF($A100="","",SUM(M100:P100))</f>
        <v/>
      </c>
      <c r="R100" s="5">
        <f>IF($A100="","",IFERROR(Q100/F100,0))</f>
        <v/>
      </c>
      <c r="S100" s="7" t="n"/>
      <c r="T100" s="5">
        <f>IF($A100="","",F100*S100)</f>
        <v/>
      </c>
      <c r="U100" s="5">
        <f>IF($A100="","",T100-Q100)</f>
        <v/>
      </c>
      <c r="V100" s="8">
        <f>IF($A100="","",IFERROR(U100/T100,0))</f>
        <v/>
      </c>
      <c r="W100" s="9">
        <f>IF($A100="","",IF(V100&gt;=0.2,"Marge satisfaisante",IF(V100&gt;=0,"Marge faible","Non rentable")))</f>
        <v/>
      </c>
    </row>
    <row r="101" ht="20" customHeight="1">
      <c r="A101" s="2" t="n"/>
      <c r="B101" s="3" t="n"/>
      <c r="C101" s="2" t="n"/>
      <c r="D101" s="2" t="n"/>
      <c r="E101" s="2" t="n"/>
      <c r="F101" s="4" t="n"/>
      <c r="G101" s="10">
        <f>IF($A101="","",IFERROR(VLOOKUP($C101,'Référentiels'!$A$2:$H$101,3,FALSE),0))</f>
        <v/>
      </c>
      <c r="H101" s="6" t="n"/>
      <c r="I101" s="10">
        <f>IF($A101="","",IFERROR(VLOOKUP($C101,'Référentiels'!$A$2:$H$101,4,FALSE),0))</f>
        <v/>
      </c>
      <c r="J101" s="6" t="n"/>
      <c r="K101" s="10">
        <f>IF($A101="","",IFERROR(VLOOKUP($C101,'Référentiels'!$A$2:$H$101,5,FALSE),0))</f>
        <v/>
      </c>
      <c r="L101" s="10">
        <f>IF($A101="","",IFERROR(VLOOKUP($C101,'Référentiels'!$A$2:$H$101,6,FALSE),0))</f>
        <v/>
      </c>
      <c r="M101" s="10">
        <f>IF($A101="","",F101*G101)</f>
        <v/>
      </c>
      <c r="N101" s="10">
        <f>IF($A101="","",H101*I101)</f>
        <v/>
      </c>
      <c r="O101" s="10">
        <f>IF($A101="","",J101*K101)</f>
        <v/>
      </c>
      <c r="P101" s="10">
        <f>IF($A101="","",F101*L101)</f>
        <v/>
      </c>
      <c r="Q101" s="10">
        <f>IF($A101="","",SUM(M101:P101))</f>
        <v/>
      </c>
      <c r="R101" s="10">
        <f>IF($A101="","",IFERROR(Q101/F101,0))</f>
        <v/>
      </c>
      <c r="S101" s="7" t="n"/>
      <c r="T101" s="10">
        <f>IF($A101="","",F101*S101)</f>
        <v/>
      </c>
      <c r="U101" s="10">
        <f>IF($A101="","",T101-Q101)</f>
        <v/>
      </c>
      <c r="V101" s="11">
        <f>IF($A101="","",IFERROR(U101/T101,0))</f>
        <v/>
      </c>
      <c r="W101" s="12">
        <f>IF($A101="","",IF(V101&gt;=0.2,"Marge satisfaisante",IF(V101&gt;=0,"Marge faible","Non rentable")))</f>
        <v/>
      </c>
    </row>
    <row r="102">
      <c r="A102" s="13" t="inlineStr">
        <is>
          <t>TOTAL / MOYENNE</t>
        </is>
      </c>
      <c r="B102" s="14" t="n"/>
      <c r="C102" s="14" t="n"/>
      <c r="D102" s="14" t="n"/>
      <c r="E102" s="14" t="n"/>
      <c r="F102" s="15">
        <f>SUM(F2:F101)</f>
        <v/>
      </c>
      <c r="G102" s="14" t="n"/>
      <c r="H102" s="14" t="n"/>
      <c r="I102" s="14" t="n"/>
      <c r="J102" s="14" t="n"/>
      <c r="K102" s="14" t="n"/>
      <c r="L102" s="14" t="n"/>
      <c r="M102" s="16">
        <f>SUM(M2:M101)</f>
        <v/>
      </c>
      <c r="N102" s="16">
        <f>SUM(N2:N101)</f>
        <v/>
      </c>
      <c r="O102" s="16">
        <f>SUM(O2:O101)</f>
        <v/>
      </c>
      <c r="P102" s="16">
        <f>SUM(P2:P101)</f>
        <v/>
      </c>
      <c r="Q102" s="16">
        <f>SUM(Q2:Q101)</f>
        <v/>
      </c>
      <c r="R102" s="16">
        <f>IFERROR(AVERAGE(R2:R101),0)</f>
        <v/>
      </c>
      <c r="S102" s="14" t="n"/>
      <c r="T102" s="16">
        <f>SUM(T2:T101)</f>
        <v/>
      </c>
      <c r="U102" s="16">
        <f>SUM(U2:U101)</f>
        <v/>
      </c>
      <c r="V102" s="17">
        <f>IFERROR(AVERAGE(V2:V101),0)</f>
        <v/>
      </c>
      <c r="W102" s="14" t="inlineStr">
        <is>
          <t>Synthèse</t>
        </is>
      </c>
    </row>
  </sheetData>
  <autoFilter ref="A1:W101"/>
  <conditionalFormatting sqref="U2:U101">
    <cfRule type="expression" priority="1" dxfId="0" stopIfTrue="1">
      <formula>$U2&lt;0</formula>
    </cfRule>
  </conditionalFormatting>
  <conditionalFormatting sqref="V2:V101">
    <cfRule type="expression" priority="2" dxfId="1" stopIfTrue="1">
      <formula>$V2&gt;=0.2</formula>
    </cfRule>
  </conditionalFormatting>
  <conditionalFormatting sqref="W2:W101">
    <cfRule type="expression" priority="3" dxfId="0" stopIfTrue="1">
      <formula>$W2="Non rentable"</formula>
    </cfRule>
  </conditionalFormatting>
  <dataValidations count="5">
    <dataValidation sqref="C2:C101" showErrorMessage="1" showInputMessage="1" allowBlank="1" type="list">
      <formula1>'Référentiels'!$A$2:$A$101</formula1>
    </dataValidation>
    <dataValidation sqref="B2:B101" showErrorMessage="1" showInputMessage="1" allowBlank="1" type="date" operator="between">
      <formula1>36526</formula1>
      <formula2>73415</formula2>
    </dataValidation>
    <dataValidation sqref="F2:F101" showErrorMessage="1" showInputMessage="1" allowBlank="1" type="whole" operator="greaterThan">
      <formula1>0</formula1>
    </dataValidation>
    <dataValidation sqref="H2:H101 J2:J101" showErrorMessage="1" showInputMessage="1" allowBlank="1" type="decimal" operator="greaterThanOrEqual">
      <formula1>0</formula1>
    </dataValidation>
    <dataValidation sqref="S2:S101" showErrorMessage="1" showInputMessage="1" allowBlank="1" type="decimal" operator="greaterThanOrEqual">
      <formula1>0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E123C"/>
    <outlinePr summaryBelow="1" summaryRight="1"/>
    <pageSetUpPr/>
  </sheetPr>
  <dimension ref="A1:H1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22" customWidth="1" min="3" max="3"/>
    <col width="23" customWidth="1" min="4" max="4"/>
    <col width="22" customWidth="1" min="5" max="5"/>
    <col width="27" customWidth="1" min="6" max="6"/>
    <col width="24" customWidth="1" min="7" max="7"/>
    <col width="18" customWidth="1" min="8" max="8"/>
  </cols>
  <sheetData>
    <row r="1" ht="38" customHeight="1">
      <c r="A1" s="1" t="inlineStr">
        <is>
          <t>Produit</t>
        </is>
      </c>
      <c r="B1" s="1" t="inlineStr">
        <is>
          <t>Famille</t>
        </is>
      </c>
      <c r="C1" s="1" t="inlineStr">
        <is>
          <t>Coût matière unitaire (€)</t>
        </is>
      </c>
      <c r="D1" s="1" t="inlineStr">
        <is>
          <t>Taux horaire standard (€)</t>
        </is>
      </c>
      <c r="E1" s="1" t="inlineStr">
        <is>
          <t>Taux machine horaire (€)</t>
        </is>
      </c>
      <c r="F1" s="1" t="inlineStr">
        <is>
          <t>Charges indirectes unitaires (€)</t>
        </is>
      </c>
      <c r="G1" s="1" t="inlineStr">
        <is>
          <t>Prix de vente conseillé (€)</t>
        </is>
      </c>
      <c r="H1" s="1" t="inlineStr">
        <is>
          <t>TVA applicable (%)</t>
        </is>
      </c>
    </row>
    <row r="2" ht="20" customHeight="1">
      <c r="A2" s="2" t="inlineStr">
        <is>
          <t>Boîte cadeau personnalisée</t>
        </is>
      </c>
      <c r="B2" s="2" t="inlineStr">
        <is>
          <t>Cadeaux</t>
        </is>
      </c>
      <c r="C2" s="7" t="n">
        <v>6.8</v>
      </c>
      <c r="D2" s="7" t="n">
        <v>24</v>
      </c>
      <c r="E2" s="7" t="n">
        <v>18</v>
      </c>
      <c r="F2" s="7" t="n">
        <v>2.3</v>
      </c>
      <c r="G2" s="7" t="n">
        <v>19.5</v>
      </c>
      <c r="H2" s="18" t="n">
        <v>0.2</v>
      </c>
    </row>
    <row r="3" ht="20" customHeight="1">
      <c r="A3" s="2" t="inlineStr">
        <is>
          <t>Chemise professionnelle</t>
        </is>
      </c>
      <c r="B3" s="2" t="inlineStr">
        <is>
          <t>Textile</t>
        </is>
      </c>
      <c r="C3" s="7" t="n">
        <v>14.2</v>
      </c>
      <c r="D3" s="7" t="n">
        <v>25</v>
      </c>
      <c r="E3" s="7" t="n">
        <v>16</v>
      </c>
      <c r="F3" s="7" t="n">
        <v>3.5</v>
      </c>
      <c r="G3" s="7" t="n">
        <v>42</v>
      </c>
      <c r="H3" s="18" t="n">
        <v>0.2</v>
      </c>
    </row>
    <row r="4" ht="20" customHeight="1">
      <c r="A4" s="2" t="inlineStr">
        <is>
          <t>Bougie artisanale</t>
        </is>
      </c>
      <c r="B4" s="2" t="inlineStr">
        <is>
          <t>Décoration</t>
        </is>
      </c>
      <c r="C4" s="7" t="n">
        <v>3.9</v>
      </c>
      <c r="D4" s="7" t="n">
        <v>22</v>
      </c>
      <c r="E4" s="7" t="n">
        <v>12</v>
      </c>
      <c r="F4" s="7" t="n">
        <v>1.6</v>
      </c>
      <c r="G4" s="7" t="n">
        <v>12.5</v>
      </c>
      <c r="H4" s="18" t="n">
        <v>0.2</v>
      </c>
    </row>
    <row r="5" ht="20" customHeight="1">
      <c r="A5" s="2" t="inlineStr">
        <is>
          <t>Sac en toile</t>
        </is>
      </c>
      <c r="B5" s="2" t="inlineStr">
        <is>
          <t>Accessoires</t>
        </is>
      </c>
      <c r="C5" s="7" t="n">
        <v>5.6</v>
      </c>
      <c r="D5" s="7" t="n">
        <v>23</v>
      </c>
      <c r="E5" s="7" t="n">
        <v>14</v>
      </c>
      <c r="F5" s="7" t="n">
        <v>2.1</v>
      </c>
      <c r="G5" s="7" t="n">
        <v>18.5</v>
      </c>
      <c r="H5" s="18" t="n">
        <v>0.2</v>
      </c>
    </row>
    <row r="6" ht="20" customHeight="1">
      <c r="A6" s="2" t="inlineStr">
        <is>
          <t>Carnet premium</t>
        </is>
      </c>
      <c r="B6" s="2" t="inlineStr">
        <is>
          <t>Papeterie</t>
        </is>
      </c>
      <c r="C6" s="7" t="n">
        <v>4.8</v>
      </c>
      <c r="D6" s="7" t="n">
        <v>23</v>
      </c>
      <c r="E6" s="7" t="n">
        <v>13</v>
      </c>
      <c r="F6" s="7" t="n">
        <v>1.8</v>
      </c>
      <c r="G6" s="7" t="n">
        <v>15</v>
      </c>
      <c r="H6" s="18" t="n">
        <v>0.055</v>
      </c>
    </row>
    <row r="7" ht="20" customHeight="1">
      <c r="A7" s="2" t="inlineStr">
        <is>
          <t>Tablier brodé</t>
        </is>
      </c>
      <c r="B7" s="2" t="inlineStr">
        <is>
          <t>Textile</t>
        </is>
      </c>
      <c r="C7" s="7" t="n">
        <v>8.5</v>
      </c>
      <c r="D7" s="7" t="n">
        <v>24</v>
      </c>
      <c r="E7" s="7" t="n">
        <v>15</v>
      </c>
      <c r="F7" s="7" t="n">
        <v>2.5</v>
      </c>
      <c r="G7" s="7" t="n">
        <v>28</v>
      </c>
      <c r="H7" s="18" t="n">
        <v>0.1</v>
      </c>
    </row>
    <row r="8" ht="20" customHeight="1">
      <c r="A8" s="2" t="inlineStr">
        <is>
          <t>Mug sérigraphié</t>
        </is>
      </c>
      <c r="B8" s="2" t="inlineStr">
        <is>
          <t>Cadeaux</t>
        </is>
      </c>
      <c r="C8" s="7" t="n">
        <v>4.2</v>
      </c>
      <c r="D8" s="7" t="n">
        <v>22</v>
      </c>
      <c r="E8" s="7" t="n">
        <v>11</v>
      </c>
      <c r="F8" s="7" t="n">
        <v>1.7</v>
      </c>
      <c r="G8" s="7" t="n">
        <v>13.5</v>
      </c>
      <c r="H8" s="18" t="n">
        <v>0.2</v>
      </c>
    </row>
    <row r="9" ht="20" customHeight="1">
      <c r="A9" s="2" t="inlineStr">
        <is>
          <t>Housse d'ordinateur</t>
        </is>
      </c>
      <c r="B9" s="2" t="inlineStr">
        <is>
          <t>Accessoires</t>
        </is>
      </c>
      <c r="C9" s="7" t="n">
        <v>9.800000000000001</v>
      </c>
      <c r="D9" s="7" t="n">
        <v>24</v>
      </c>
      <c r="E9" s="7" t="n">
        <v>14</v>
      </c>
      <c r="F9" s="7" t="n">
        <v>2.8</v>
      </c>
      <c r="G9" s="7" t="n">
        <v>29</v>
      </c>
      <c r="H9" s="18" t="n">
        <v>0.2</v>
      </c>
    </row>
    <row r="10" ht="20" customHeight="1">
      <c r="A10" s="2" t="inlineStr">
        <is>
          <t>Tote bag événementiel</t>
        </is>
      </c>
      <c r="B10" s="2" t="inlineStr">
        <is>
          <t>Textile</t>
        </is>
      </c>
      <c r="C10" s="7" t="n">
        <v>3.6</v>
      </c>
      <c r="D10" s="7" t="n">
        <v>22</v>
      </c>
      <c r="E10" s="7" t="n">
        <v>12</v>
      </c>
      <c r="F10" s="7" t="n">
        <v>1.5</v>
      </c>
      <c r="G10" s="7" t="n">
        <v>11</v>
      </c>
      <c r="H10" s="18" t="n">
        <v>0.2</v>
      </c>
    </row>
    <row r="11" ht="20" customHeight="1">
      <c r="A11" s="2" t="inlineStr">
        <is>
          <t>Plaid personnalisé</t>
        </is>
      </c>
      <c r="B11" s="2" t="inlineStr">
        <is>
          <t>Maison</t>
        </is>
      </c>
      <c r="C11" s="7" t="n">
        <v>11.5</v>
      </c>
      <c r="D11" s="7" t="n">
        <v>25</v>
      </c>
      <c r="E11" s="7" t="n">
        <v>16</v>
      </c>
      <c r="F11" s="7" t="n">
        <v>3.2</v>
      </c>
      <c r="G11" s="7" t="n">
        <v>36</v>
      </c>
      <c r="H11" s="18" t="n">
        <v>0.1</v>
      </c>
    </row>
    <row r="12" ht="20" customHeight="1">
      <c r="A12" s="2" t="n"/>
      <c r="B12" s="2" t="n"/>
      <c r="C12" s="7" t="n"/>
      <c r="D12" s="7" t="n"/>
      <c r="E12" s="7" t="n"/>
      <c r="F12" s="7" t="n"/>
      <c r="G12" s="7" t="n"/>
      <c r="H12" s="18" t="n"/>
    </row>
    <row r="13" ht="20" customHeight="1">
      <c r="A13" s="2" t="n"/>
      <c r="B13" s="2" t="n"/>
      <c r="C13" s="7" t="n"/>
      <c r="D13" s="7" t="n"/>
      <c r="E13" s="7" t="n"/>
      <c r="F13" s="7" t="n"/>
      <c r="G13" s="7" t="n"/>
      <c r="H13" s="18" t="n"/>
    </row>
    <row r="14" ht="20" customHeight="1">
      <c r="A14" s="2" t="n"/>
      <c r="B14" s="2" t="n"/>
      <c r="C14" s="7" t="n"/>
      <c r="D14" s="7" t="n"/>
      <c r="E14" s="7" t="n"/>
      <c r="F14" s="7" t="n"/>
      <c r="G14" s="7" t="n"/>
      <c r="H14" s="18" t="n"/>
    </row>
    <row r="15" ht="20" customHeight="1">
      <c r="A15" s="2" t="n"/>
      <c r="B15" s="2" t="n"/>
      <c r="C15" s="7" t="n"/>
      <c r="D15" s="7" t="n"/>
      <c r="E15" s="7" t="n"/>
      <c r="F15" s="7" t="n"/>
      <c r="G15" s="7" t="n"/>
      <c r="H15" s="18" t="n"/>
    </row>
    <row r="16" ht="20" customHeight="1">
      <c r="A16" s="2" t="n"/>
      <c r="B16" s="2" t="n"/>
      <c r="C16" s="7" t="n"/>
      <c r="D16" s="7" t="n"/>
      <c r="E16" s="7" t="n"/>
      <c r="F16" s="7" t="n"/>
      <c r="G16" s="7" t="n"/>
      <c r="H16" s="18" t="n"/>
    </row>
    <row r="17" ht="20" customHeight="1">
      <c r="A17" s="2" t="n"/>
      <c r="B17" s="2" t="n"/>
      <c r="C17" s="7" t="n"/>
      <c r="D17" s="7" t="n"/>
      <c r="E17" s="7" t="n"/>
      <c r="F17" s="7" t="n"/>
      <c r="G17" s="7" t="n"/>
      <c r="H17" s="18" t="n"/>
    </row>
    <row r="18" ht="20" customHeight="1">
      <c r="A18" s="2" t="n"/>
      <c r="B18" s="2" t="n"/>
      <c r="C18" s="7" t="n"/>
      <c r="D18" s="7" t="n"/>
      <c r="E18" s="7" t="n"/>
      <c r="F18" s="7" t="n"/>
      <c r="G18" s="7" t="n"/>
      <c r="H18" s="18" t="n"/>
    </row>
    <row r="19" ht="20" customHeight="1">
      <c r="A19" s="2" t="n"/>
      <c r="B19" s="2" t="n"/>
      <c r="C19" s="7" t="n"/>
      <c r="D19" s="7" t="n"/>
      <c r="E19" s="7" t="n"/>
      <c r="F19" s="7" t="n"/>
      <c r="G19" s="7" t="n"/>
      <c r="H19" s="18" t="n"/>
    </row>
    <row r="20" ht="20" customHeight="1">
      <c r="A20" s="2" t="n"/>
      <c r="B20" s="2" t="n"/>
      <c r="C20" s="7" t="n"/>
      <c r="D20" s="7" t="n"/>
      <c r="E20" s="7" t="n"/>
      <c r="F20" s="7" t="n"/>
      <c r="G20" s="7" t="n"/>
      <c r="H20" s="18" t="n"/>
    </row>
    <row r="21" ht="20" customHeight="1">
      <c r="A21" s="2" t="n"/>
      <c r="B21" s="2" t="n"/>
      <c r="C21" s="7" t="n"/>
      <c r="D21" s="7" t="n"/>
      <c r="E21" s="7" t="n"/>
      <c r="F21" s="7" t="n"/>
      <c r="G21" s="7" t="n"/>
      <c r="H21" s="18" t="n"/>
    </row>
    <row r="22" ht="20" customHeight="1">
      <c r="A22" s="2" t="n"/>
      <c r="B22" s="2" t="n"/>
      <c r="C22" s="7" t="n"/>
      <c r="D22" s="7" t="n"/>
      <c r="E22" s="7" t="n"/>
      <c r="F22" s="7" t="n"/>
      <c r="G22" s="7" t="n"/>
      <c r="H22" s="18" t="n"/>
    </row>
    <row r="23" ht="20" customHeight="1">
      <c r="A23" s="2" t="n"/>
      <c r="B23" s="2" t="n"/>
      <c r="C23" s="7" t="n"/>
      <c r="D23" s="7" t="n"/>
      <c r="E23" s="7" t="n"/>
      <c r="F23" s="7" t="n"/>
      <c r="G23" s="7" t="n"/>
      <c r="H23" s="18" t="n"/>
    </row>
    <row r="24" ht="20" customHeight="1">
      <c r="A24" s="2" t="n"/>
      <c r="B24" s="2" t="n"/>
      <c r="C24" s="7" t="n"/>
      <c r="D24" s="7" t="n"/>
      <c r="E24" s="7" t="n"/>
      <c r="F24" s="7" t="n"/>
      <c r="G24" s="7" t="n"/>
      <c r="H24" s="18" t="n"/>
    </row>
    <row r="25" ht="20" customHeight="1">
      <c r="A25" s="2" t="n"/>
      <c r="B25" s="2" t="n"/>
      <c r="C25" s="7" t="n"/>
      <c r="D25" s="7" t="n"/>
      <c r="E25" s="7" t="n"/>
      <c r="F25" s="7" t="n"/>
      <c r="G25" s="7" t="n"/>
      <c r="H25" s="18" t="n"/>
    </row>
    <row r="26" ht="20" customHeight="1">
      <c r="A26" s="2" t="n"/>
      <c r="B26" s="2" t="n"/>
      <c r="C26" s="7" t="n"/>
      <c r="D26" s="7" t="n"/>
      <c r="E26" s="7" t="n"/>
      <c r="F26" s="7" t="n"/>
      <c r="G26" s="7" t="n"/>
      <c r="H26" s="18" t="n"/>
    </row>
    <row r="27" ht="20" customHeight="1">
      <c r="A27" s="2" t="n"/>
      <c r="B27" s="2" t="n"/>
      <c r="C27" s="7" t="n"/>
      <c r="D27" s="7" t="n"/>
      <c r="E27" s="7" t="n"/>
      <c r="F27" s="7" t="n"/>
      <c r="G27" s="7" t="n"/>
      <c r="H27" s="18" t="n"/>
    </row>
    <row r="28" ht="20" customHeight="1">
      <c r="A28" s="2" t="n"/>
      <c r="B28" s="2" t="n"/>
      <c r="C28" s="7" t="n"/>
      <c r="D28" s="7" t="n"/>
      <c r="E28" s="7" t="n"/>
      <c r="F28" s="7" t="n"/>
      <c r="G28" s="7" t="n"/>
      <c r="H28" s="18" t="n"/>
    </row>
    <row r="29" ht="20" customHeight="1">
      <c r="A29" s="2" t="n"/>
      <c r="B29" s="2" t="n"/>
      <c r="C29" s="7" t="n"/>
      <c r="D29" s="7" t="n"/>
      <c r="E29" s="7" t="n"/>
      <c r="F29" s="7" t="n"/>
      <c r="G29" s="7" t="n"/>
      <c r="H29" s="18" t="n"/>
    </row>
    <row r="30" ht="20" customHeight="1">
      <c r="A30" s="2" t="n"/>
      <c r="B30" s="2" t="n"/>
      <c r="C30" s="7" t="n"/>
      <c r="D30" s="7" t="n"/>
      <c r="E30" s="7" t="n"/>
      <c r="F30" s="7" t="n"/>
      <c r="G30" s="7" t="n"/>
      <c r="H30" s="18" t="n"/>
    </row>
    <row r="31" ht="20" customHeight="1">
      <c r="A31" s="2" t="n"/>
      <c r="B31" s="2" t="n"/>
      <c r="C31" s="7" t="n"/>
      <c r="D31" s="7" t="n"/>
      <c r="E31" s="7" t="n"/>
      <c r="F31" s="7" t="n"/>
      <c r="G31" s="7" t="n"/>
      <c r="H31" s="18" t="n"/>
    </row>
    <row r="32" ht="20" customHeight="1">
      <c r="A32" s="2" t="n"/>
      <c r="B32" s="2" t="n"/>
      <c r="C32" s="7" t="n"/>
      <c r="D32" s="7" t="n"/>
      <c r="E32" s="7" t="n"/>
      <c r="F32" s="7" t="n"/>
      <c r="G32" s="7" t="n"/>
      <c r="H32" s="18" t="n"/>
    </row>
    <row r="33" ht="20" customHeight="1">
      <c r="A33" s="2" t="n"/>
      <c r="B33" s="2" t="n"/>
      <c r="C33" s="7" t="n"/>
      <c r="D33" s="7" t="n"/>
      <c r="E33" s="7" t="n"/>
      <c r="F33" s="7" t="n"/>
      <c r="G33" s="7" t="n"/>
      <c r="H33" s="18" t="n"/>
    </row>
    <row r="34" ht="20" customHeight="1">
      <c r="A34" s="2" t="n"/>
      <c r="B34" s="2" t="n"/>
      <c r="C34" s="7" t="n"/>
      <c r="D34" s="7" t="n"/>
      <c r="E34" s="7" t="n"/>
      <c r="F34" s="7" t="n"/>
      <c r="G34" s="7" t="n"/>
      <c r="H34" s="18" t="n"/>
    </row>
    <row r="35" ht="20" customHeight="1">
      <c r="A35" s="2" t="n"/>
      <c r="B35" s="2" t="n"/>
      <c r="C35" s="7" t="n"/>
      <c r="D35" s="7" t="n"/>
      <c r="E35" s="7" t="n"/>
      <c r="F35" s="7" t="n"/>
      <c r="G35" s="7" t="n"/>
      <c r="H35" s="18" t="n"/>
    </row>
    <row r="36" ht="20" customHeight="1">
      <c r="A36" s="2" t="n"/>
      <c r="B36" s="2" t="n"/>
      <c r="C36" s="7" t="n"/>
      <c r="D36" s="7" t="n"/>
      <c r="E36" s="7" t="n"/>
      <c r="F36" s="7" t="n"/>
      <c r="G36" s="7" t="n"/>
      <c r="H36" s="18" t="n"/>
    </row>
    <row r="37" ht="20" customHeight="1">
      <c r="A37" s="2" t="n"/>
      <c r="B37" s="2" t="n"/>
      <c r="C37" s="7" t="n"/>
      <c r="D37" s="7" t="n"/>
      <c r="E37" s="7" t="n"/>
      <c r="F37" s="7" t="n"/>
      <c r="G37" s="7" t="n"/>
      <c r="H37" s="18" t="n"/>
    </row>
    <row r="38" ht="20" customHeight="1">
      <c r="A38" s="2" t="n"/>
      <c r="B38" s="2" t="n"/>
      <c r="C38" s="7" t="n"/>
      <c r="D38" s="7" t="n"/>
      <c r="E38" s="7" t="n"/>
      <c r="F38" s="7" t="n"/>
      <c r="G38" s="7" t="n"/>
      <c r="H38" s="18" t="n"/>
    </row>
    <row r="39" ht="20" customHeight="1">
      <c r="A39" s="2" t="n"/>
      <c r="B39" s="2" t="n"/>
      <c r="C39" s="7" t="n"/>
      <c r="D39" s="7" t="n"/>
      <c r="E39" s="7" t="n"/>
      <c r="F39" s="7" t="n"/>
      <c r="G39" s="7" t="n"/>
      <c r="H39" s="18" t="n"/>
    </row>
    <row r="40" ht="20" customHeight="1">
      <c r="A40" s="2" t="n"/>
      <c r="B40" s="2" t="n"/>
      <c r="C40" s="7" t="n"/>
      <c r="D40" s="7" t="n"/>
      <c r="E40" s="7" t="n"/>
      <c r="F40" s="7" t="n"/>
      <c r="G40" s="7" t="n"/>
      <c r="H40" s="18" t="n"/>
    </row>
    <row r="41" ht="20" customHeight="1">
      <c r="A41" s="2" t="n"/>
      <c r="B41" s="2" t="n"/>
      <c r="C41" s="7" t="n"/>
      <c r="D41" s="7" t="n"/>
      <c r="E41" s="7" t="n"/>
      <c r="F41" s="7" t="n"/>
      <c r="G41" s="7" t="n"/>
      <c r="H41" s="18" t="n"/>
    </row>
    <row r="42" ht="20" customHeight="1">
      <c r="A42" s="2" t="n"/>
      <c r="B42" s="2" t="n"/>
      <c r="C42" s="7" t="n"/>
      <c r="D42" s="7" t="n"/>
      <c r="E42" s="7" t="n"/>
      <c r="F42" s="7" t="n"/>
      <c r="G42" s="7" t="n"/>
      <c r="H42" s="18" t="n"/>
    </row>
    <row r="43" ht="20" customHeight="1">
      <c r="A43" s="2" t="n"/>
      <c r="B43" s="2" t="n"/>
      <c r="C43" s="7" t="n"/>
      <c r="D43" s="7" t="n"/>
      <c r="E43" s="7" t="n"/>
      <c r="F43" s="7" t="n"/>
      <c r="G43" s="7" t="n"/>
      <c r="H43" s="18" t="n"/>
    </row>
    <row r="44" ht="20" customHeight="1">
      <c r="A44" s="2" t="n"/>
      <c r="B44" s="2" t="n"/>
      <c r="C44" s="7" t="n"/>
      <c r="D44" s="7" t="n"/>
      <c r="E44" s="7" t="n"/>
      <c r="F44" s="7" t="n"/>
      <c r="G44" s="7" t="n"/>
      <c r="H44" s="18" t="n"/>
    </row>
    <row r="45" ht="20" customHeight="1">
      <c r="A45" s="2" t="n"/>
      <c r="B45" s="2" t="n"/>
      <c r="C45" s="7" t="n"/>
      <c r="D45" s="7" t="n"/>
      <c r="E45" s="7" t="n"/>
      <c r="F45" s="7" t="n"/>
      <c r="G45" s="7" t="n"/>
      <c r="H45" s="18" t="n"/>
    </row>
    <row r="46" ht="20" customHeight="1">
      <c r="A46" s="2" t="n"/>
      <c r="B46" s="2" t="n"/>
      <c r="C46" s="7" t="n"/>
      <c r="D46" s="7" t="n"/>
      <c r="E46" s="7" t="n"/>
      <c r="F46" s="7" t="n"/>
      <c r="G46" s="7" t="n"/>
      <c r="H46" s="18" t="n"/>
    </row>
    <row r="47" ht="20" customHeight="1">
      <c r="A47" s="2" t="n"/>
      <c r="B47" s="2" t="n"/>
      <c r="C47" s="7" t="n"/>
      <c r="D47" s="7" t="n"/>
      <c r="E47" s="7" t="n"/>
      <c r="F47" s="7" t="n"/>
      <c r="G47" s="7" t="n"/>
      <c r="H47" s="18" t="n"/>
    </row>
    <row r="48" ht="20" customHeight="1">
      <c r="A48" s="2" t="n"/>
      <c r="B48" s="2" t="n"/>
      <c r="C48" s="7" t="n"/>
      <c r="D48" s="7" t="n"/>
      <c r="E48" s="7" t="n"/>
      <c r="F48" s="7" t="n"/>
      <c r="G48" s="7" t="n"/>
      <c r="H48" s="18" t="n"/>
    </row>
    <row r="49" ht="20" customHeight="1">
      <c r="A49" s="2" t="n"/>
      <c r="B49" s="2" t="n"/>
      <c r="C49" s="7" t="n"/>
      <c r="D49" s="7" t="n"/>
      <c r="E49" s="7" t="n"/>
      <c r="F49" s="7" t="n"/>
      <c r="G49" s="7" t="n"/>
      <c r="H49" s="18" t="n"/>
    </row>
    <row r="50" ht="20" customHeight="1">
      <c r="A50" s="2" t="n"/>
      <c r="B50" s="2" t="n"/>
      <c r="C50" s="7" t="n"/>
      <c r="D50" s="7" t="n"/>
      <c r="E50" s="7" t="n"/>
      <c r="F50" s="7" t="n"/>
      <c r="G50" s="7" t="n"/>
      <c r="H50" s="18" t="n"/>
    </row>
    <row r="51" ht="20" customHeight="1">
      <c r="A51" s="2" t="n"/>
      <c r="B51" s="2" t="n"/>
      <c r="C51" s="7" t="n"/>
      <c r="D51" s="7" t="n"/>
      <c r="E51" s="7" t="n"/>
      <c r="F51" s="7" t="n"/>
      <c r="G51" s="7" t="n"/>
      <c r="H51" s="18" t="n"/>
    </row>
    <row r="52" ht="20" customHeight="1">
      <c r="A52" s="2" t="n"/>
      <c r="B52" s="2" t="n"/>
      <c r="C52" s="7" t="n"/>
      <c r="D52" s="7" t="n"/>
      <c r="E52" s="7" t="n"/>
      <c r="F52" s="7" t="n"/>
      <c r="G52" s="7" t="n"/>
      <c r="H52" s="18" t="n"/>
    </row>
    <row r="53" ht="20" customHeight="1">
      <c r="A53" s="2" t="n"/>
      <c r="B53" s="2" t="n"/>
      <c r="C53" s="7" t="n"/>
      <c r="D53" s="7" t="n"/>
      <c r="E53" s="7" t="n"/>
      <c r="F53" s="7" t="n"/>
      <c r="G53" s="7" t="n"/>
      <c r="H53" s="18" t="n"/>
    </row>
    <row r="54" ht="20" customHeight="1">
      <c r="A54" s="2" t="n"/>
      <c r="B54" s="2" t="n"/>
      <c r="C54" s="7" t="n"/>
      <c r="D54" s="7" t="n"/>
      <c r="E54" s="7" t="n"/>
      <c r="F54" s="7" t="n"/>
      <c r="G54" s="7" t="n"/>
      <c r="H54" s="18" t="n"/>
    </row>
    <row r="55" ht="20" customHeight="1">
      <c r="A55" s="2" t="n"/>
      <c r="B55" s="2" t="n"/>
      <c r="C55" s="7" t="n"/>
      <c r="D55" s="7" t="n"/>
      <c r="E55" s="7" t="n"/>
      <c r="F55" s="7" t="n"/>
      <c r="G55" s="7" t="n"/>
      <c r="H55" s="18" t="n"/>
    </row>
    <row r="56" ht="20" customHeight="1">
      <c r="A56" s="2" t="n"/>
      <c r="B56" s="2" t="n"/>
      <c r="C56" s="7" t="n"/>
      <c r="D56" s="7" t="n"/>
      <c r="E56" s="7" t="n"/>
      <c r="F56" s="7" t="n"/>
      <c r="G56" s="7" t="n"/>
      <c r="H56" s="18" t="n"/>
    </row>
    <row r="57" ht="20" customHeight="1">
      <c r="A57" s="2" t="n"/>
      <c r="B57" s="2" t="n"/>
      <c r="C57" s="7" t="n"/>
      <c r="D57" s="7" t="n"/>
      <c r="E57" s="7" t="n"/>
      <c r="F57" s="7" t="n"/>
      <c r="G57" s="7" t="n"/>
      <c r="H57" s="18" t="n"/>
    </row>
    <row r="58" ht="20" customHeight="1">
      <c r="A58" s="2" t="n"/>
      <c r="B58" s="2" t="n"/>
      <c r="C58" s="7" t="n"/>
      <c r="D58" s="7" t="n"/>
      <c r="E58" s="7" t="n"/>
      <c r="F58" s="7" t="n"/>
      <c r="G58" s="7" t="n"/>
      <c r="H58" s="18" t="n"/>
    </row>
    <row r="59" ht="20" customHeight="1">
      <c r="A59" s="2" t="n"/>
      <c r="B59" s="2" t="n"/>
      <c r="C59" s="7" t="n"/>
      <c r="D59" s="7" t="n"/>
      <c r="E59" s="7" t="n"/>
      <c r="F59" s="7" t="n"/>
      <c r="G59" s="7" t="n"/>
      <c r="H59" s="18" t="n"/>
    </row>
    <row r="60" ht="20" customHeight="1">
      <c r="A60" s="2" t="n"/>
      <c r="B60" s="2" t="n"/>
      <c r="C60" s="7" t="n"/>
      <c r="D60" s="7" t="n"/>
      <c r="E60" s="7" t="n"/>
      <c r="F60" s="7" t="n"/>
      <c r="G60" s="7" t="n"/>
      <c r="H60" s="18" t="n"/>
    </row>
    <row r="61" ht="20" customHeight="1">
      <c r="A61" s="2" t="n"/>
      <c r="B61" s="2" t="n"/>
      <c r="C61" s="7" t="n"/>
      <c r="D61" s="7" t="n"/>
      <c r="E61" s="7" t="n"/>
      <c r="F61" s="7" t="n"/>
      <c r="G61" s="7" t="n"/>
      <c r="H61" s="18" t="n"/>
    </row>
    <row r="62" ht="20" customHeight="1">
      <c r="A62" s="2" t="n"/>
      <c r="B62" s="2" t="n"/>
      <c r="C62" s="7" t="n"/>
      <c r="D62" s="7" t="n"/>
      <c r="E62" s="7" t="n"/>
      <c r="F62" s="7" t="n"/>
      <c r="G62" s="7" t="n"/>
      <c r="H62" s="18" t="n"/>
    </row>
    <row r="63" ht="20" customHeight="1">
      <c r="A63" s="2" t="n"/>
      <c r="B63" s="2" t="n"/>
      <c r="C63" s="7" t="n"/>
      <c r="D63" s="7" t="n"/>
      <c r="E63" s="7" t="n"/>
      <c r="F63" s="7" t="n"/>
      <c r="G63" s="7" t="n"/>
      <c r="H63" s="18" t="n"/>
    </row>
    <row r="64" ht="20" customHeight="1">
      <c r="A64" s="2" t="n"/>
      <c r="B64" s="2" t="n"/>
      <c r="C64" s="7" t="n"/>
      <c r="D64" s="7" t="n"/>
      <c r="E64" s="7" t="n"/>
      <c r="F64" s="7" t="n"/>
      <c r="G64" s="7" t="n"/>
      <c r="H64" s="18" t="n"/>
    </row>
    <row r="65" ht="20" customHeight="1">
      <c r="A65" s="2" t="n"/>
      <c r="B65" s="2" t="n"/>
      <c r="C65" s="7" t="n"/>
      <c r="D65" s="7" t="n"/>
      <c r="E65" s="7" t="n"/>
      <c r="F65" s="7" t="n"/>
      <c r="G65" s="7" t="n"/>
      <c r="H65" s="18" t="n"/>
    </row>
    <row r="66" ht="20" customHeight="1">
      <c r="A66" s="2" t="n"/>
      <c r="B66" s="2" t="n"/>
      <c r="C66" s="7" t="n"/>
      <c r="D66" s="7" t="n"/>
      <c r="E66" s="7" t="n"/>
      <c r="F66" s="7" t="n"/>
      <c r="G66" s="7" t="n"/>
      <c r="H66" s="18" t="n"/>
    </row>
    <row r="67" ht="20" customHeight="1">
      <c r="A67" s="2" t="n"/>
      <c r="B67" s="2" t="n"/>
      <c r="C67" s="7" t="n"/>
      <c r="D67" s="7" t="n"/>
      <c r="E67" s="7" t="n"/>
      <c r="F67" s="7" t="n"/>
      <c r="G67" s="7" t="n"/>
      <c r="H67" s="18" t="n"/>
    </row>
    <row r="68" ht="20" customHeight="1">
      <c r="A68" s="2" t="n"/>
      <c r="B68" s="2" t="n"/>
      <c r="C68" s="7" t="n"/>
      <c r="D68" s="7" t="n"/>
      <c r="E68" s="7" t="n"/>
      <c r="F68" s="7" t="n"/>
      <c r="G68" s="7" t="n"/>
      <c r="H68" s="18" t="n"/>
    </row>
    <row r="69" ht="20" customHeight="1">
      <c r="A69" s="2" t="n"/>
      <c r="B69" s="2" t="n"/>
      <c r="C69" s="7" t="n"/>
      <c r="D69" s="7" t="n"/>
      <c r="E69" s="7" t="n"/>
      <c r="F69" s="7" t="n"/>
      <c r="G69" s="7" t="n"/>
      <c r="H69" s="18" t="n"/>
    </row>
    <row r="70" ht="20" customHeight="1">
      <c r="A70" s="2" t="n"/>
      <c r="B70" s="2" t="n"/>
      <c r="C70" s="7" t="n"/>
      <c r="D70" s="7" t="n"/>
      <c r="E70" s="7" t="n"/>
      <c r="F70" s="7" t="n"/>
      <c r="G70" s="7" t="n"/>
      <c r="H70" s="18" t="n"/>
    </row>
    <row r="71" ht="20" customHeight="1">
      <c r="A71" s="2" t="n"/>
      <c r="B71" s="2" t="n"/>
      <c r="C71" s="7" t="n"/>
      <c r="D71" s="7" t="n"/>
      <c r="E71" s="7" t="n"/>
      <c r="F71" s="7" t="n"/>
      <c r="G71" s="7" t="n"/>
      <c r="H71" s="18" t="n"/>
    </row>
    <row r="72" ht="20" customHeight="1">
      <c r="A72" s="2" t="n"/>
      <c r="B72" s="2" t="n"/>
      <c r="C72" s="7" t="n"/>
      <c r="D72" s="7" t="n"/>
      <c r="E72" s="7" t="n"/>
      <c r="F72" s="7" t="n"/>
      <c r="G72" s="7" t="n"/>
      <c r="H72" s="18" t="n"/>
    </row>
    <row r="73" ht="20" customHeight="1">
      <c r="A73" s="2" t="n"/>
      <c r="B73" s="2" t="n"/>
      <c r="C73" s="7" t="n"/>
      <c r="D73" s="7" t="n"/>
      <c r="E73" s="7" t="n"/>
      <c r="F73" s="7" t="n"/>
      <c r="G73" s="7" t="n"/>
      <c r="H73" s="18" t="n"/>
    </row>
    <row r="74" ht="20" customHeight="1">
      <c r="A74" s="2" t="n"/>
      <c r="B74" s="2" t="n"/>
      <c r="C74" s="7" t="n"/>
      <c r="D74" s="7" t="n"/>
      <c r="E74" s="7" t="n"/>
      <c r="F74" s="7" t="n"/>
      <c r="G74" s="7" t="n"/>
      <c r="H74" s="18" t="n"/>
    </row>
    <row r="75" ht="20" customHeight="1">
      <c r="A75" s="2" t="n"/>
      <c r="B75" s="2" t="n"/>
      <c r="C75" s="7" t="n"/>
      <c r="D75" s="7" t="n"/>
      <c r="E75" s="7" t="n"/>
      <c r="F75" s="7" t="n"/>
      <c r="G75" s="7" t="n"/>
      <c r="H75" s="18" t="n"/>
    </row>
    <row r="76" ht="20" customHeight="1">
      <c r="A76" s="2" t="n"/>
      <c r="B76" s="2" t="n"/>
      <c r="C76" s="7" t="n"/>
      <c r="D76" s="7" t="n"/>
      <c r="E76" s="7" t="n"/>
      <c r="F76" s="7" t="n"/>
      <c r="G76" s="7" t="n"/>
      <c r="H76" s="18" t="n"/>
    </row>
    <row r="77" ht="20" customHeight="1">
      <c r="A77" s="2" t="n"/>
      <c r="B77" s="2" t="n"/>
      <c r="C77" s="7" t="n"/>
      <c r="D77" s="7" t="n"/>
      <c r="E77" s="7" t="n"/>
      <c r="F77" s="7" t="n"/>
      <c r="G77" s="7" t="n"/>
      <c r="H77" s="18" t="n"/>
    </row>
    <row r="78" ht="20" customHeight="1">
      <c r="A78" s="2" t="n"/>
      <c r="B78" s="2" t="n"/>
      <c r="C78" s="7" t="n"/>
      <c r="D78" s="7" t="n"/>
      <c r="E78" s="7" t="n"/>
      <c r="F78" s="7" t="n"/>
      <c r="G78" s="7" t="n"/>
      <c r="H78" s="18" t="n"/>
    </row>
    <row r="79" ht="20" customHeight="1">
      <c r="A79" s="2" t="n"/>
      <c r="B79" s="2" t="n"/>
      <c r="C79" s="7" t="n"/>
      <c r="D79" s="7" t="n"/>
      <c r="E79" s="7" t="n"/>
      <c r="F79" s="7" t="n"/>
      <c r="G79" s="7" t="n"/>
      <c r="H79" s="18" t="n"/>
    </row>
    <row r="80" ht="20" customHeight="1">
      <c r="A80" s="2" t="n"/>
      <c r="B80" s="2" t="n"/>
      <c r="C80" s="7" t="n"/>
      <c r="D80" s="7" t="n"/>
      <c r="E80" s="7" t="n"/>
      <c r="F80" s="7" t="n"/>
      <c r="G80" s="7" t="n"/>
      <c r="H80" s="18" t="n"/>
    </row>
    <row r="81" ht="20" customHeight="1">
      <c r="A81" s="2" t="n"/>
      <c r="B81" s="2" t="n"/>
      <c r="C81" s="7" t="n"/>
      <c r="D81" s="7" t="n"/>
      <c r="E81" s="7" t="n"/>
      <c r="F81" s="7" t="n"/>
      <c r="G81" s="7" t="n"/>
      <c r="H81" s="18" t="n"/>
    </row>
    <row r="82" ht="20" customHeight="1">
      <c r="A82" s="2" t="n"/>
      <c r="B82" s="2" t="n"/>
      <c r="C82" s="7" t="n"/>
      <c r="D82" s="7" t="n"/>
      <c r="E82" s="7" t="n"/>
      <c r="F82" s="7" t="n"/>
      <c r="G82" s="7" t="n"/>
      <c r="H82" s="18" t="n"/>
    </row>
    <row r="83" ht="20" customHeight="1">
      <c r="A83" s="2" t="n"/>
      <c r="B83" s="2" t="n"/>
      <c r="C83" s="7" t="n"/>
      <c r="D83" s="7" t="n"/>
      <c r="E83" s="7" t="n"/>
      <c r="F83" s="7" t="n"/>
      <c r="G83" s="7" t="n"/>
      <c r="H83" s="18" t="n"/>
    </row>
    <row r="84" ht="20" customHeight="1">
      <c r="A84" s="2" t="n"/>
      <c r="B84" s="2" t="n"/>
      <c r="C84" s="7" t="n"/>
      <c r="D84" s="7" t="n"/>
      <c r="E84" s="7" t="n"/>
      <c r="F84" s="7" t="n"/>
      <c r="G84" s="7" t="n"/>
      <c r="H84" s="18" t="n"/>
    </row>
    <row r="85" ht="20" customHeight="1">
      <c r="A85" s="2" t="n"/>
      <c r="B85" s="2" t="n"/>
      <c r="C85" s="7" t="n"/>
      <c r="D85" s="7" t="n"/>
      <c r="E85" s="7" t="n"/>
      <c r="F85" s="7" t="n"/>
      <c r="G85" s="7" t="n"/>
      <c r="H85" s="18" t="n"/>
    </row>
    <row r="86" ht="20" customHeight="1">
      <c r="A86" s="2" t="n"/>
      <c r="B86" s="2" t="n"/>
      <c r="C86" s="7" t="n"/>
      <c r="D86" s="7" t="n"/>
      <c r="E86" s="7" t="n"/>
      <c r="F86" s="7" t="n"/>
      <c r="G86" s="7" t="n"/>
      <c r="H86" s="18" t="n"/>
    </row>
    <row r="87" ht="20" customHeight="1">
      <c r="A87" s="2" t="n"/>
      <c r="B87" s="2" t="n"/>
      <c r="C87" s="7" t="n"/>
      <c r="D87" s="7" t="n"/>
      <c r="E87" s="7" t="n"/>
      <c r="F87" s="7" t="n"/>
      <c r="G87" s="7" t="n"/>
      <c r="H87" s="18" t="n"/>
    </row>
    <row r="88" ht="20" customHeight="1">
      <c r="A88" s="2" t="n"/>
      <c r="B88" s="2" t="n"/>
      <c r="C88" s="7" t="n"/>
      <c r="D88" s="7" t="n"/>
      <c r="E88" s="7" t="n"/>
      <c r="F88" s="7" t="n"/>
      <c r="G88" s="7" t="n"/>
      <c r="H88" s="18" t="n"/>
    </row>
    <row r="89" ht="20" customHeight="1">
      <c r="A89" s="2" t="n"/>
      <c r="B89" s="2" t="n"/>
      <c r="C89" s="7" t="n"/>
      <c r="D89" s="7" t="n"/>
      <c r="E89" s="7" t="n"/>
      <c r="F89" s="7" t="n"/>
      <c r="G89" s="7" t="n"/>
      <c r="H89" s="18" t="n"/>
    </row>
    <row r="90" ht="20" customHeight="1">
      <c r="A90" s="2" t="n"/>
      <c r="B90" s="2" t="n"/>
      <c r="C90" s="7" t="n"/>
      <c r="D90" s="7" t="n"/>
      <c r="E90" s="7" t="n"/>
      <c r="F90" s="7" t="n"/>
      <c r="G90" s="7" t="n"/>
      <c r="H90" s="18" t="n"/>
    </row>
    <row r="91" ht="20" customHeight="1">
      <c r="A91" s="2" t="n"/>
      <c r="B91" s="2" t="n"/>
      <c r="C91" s="7" t="n"/>
      <c r="D91" s="7" t="n"/>
      <c r="E91" s="7" t="n"/>
      <c r="F91" s="7" t="n"/>
      <c r="G91" s="7" t="n"/>
      <c r="H91" s="18" t="n"/>
    </row>
    <row r="92" ht="20" customHeight="1">
      <c r="A92" s="2" t="n"/>
      <c r="B92" s="2" t="n"/>
      <c r="C92" s="7" t="n"/>
      <c r="D92" s="7" t="n"/>
      <c r="E92" s="7" t="n"/>
      <c r="F92" s="7" t="n"/>
      <c r="G92" s="7" t="n"/>
      <c r="H92" s="18" t="n"/>
    </row>
    <row r="93" ht="20" customHeight="1">
      <c r="A93" s="2" t="n"/>
      <c r="B93" s="2" t="n"/>
      <c r="C93" s="7" t="n"/>
      <c r="D93" s="7" t="n"/>
      <c r="E93" s="7" t="n"/>
      <c r="F93" s="7" t="n"/>
      <c r="G93" s="7" t="n"/>
      <c r="H93" s="18" t="n"/>
    </row>
    <row r="94" ht="20" customHeight="1">
      <c r="A94" s="2" t="n"/>
      <c r="B94" s="2" t="n"/>
      <c r="C94" s="7" t="n"/>
      <c r="D94" s="7" t="n"/>
      <c r="E94" s="7" t="n"/>
      <c r="F94" s="7" t="n"/>
      <c r="G94" s="7" t="n"/>
      <c r="H94" s="18" t="n"/>
    </row>
    <row r="95" ht="20" customHeight="1">
      <c r="A95" s="2" t="n"/>
      <c r="B95" s="2" t="n"/>
      <c r="C95" s="7" t="n"/>
      <c r="D95" s="7" t="n"/>
      <c r="E95" s="7" t="n"/>
      <c r="F95" s="7" t="n"/>
      <c r="G95" s="7" t="n"/>
      <c r="H95" s="18" t="n"/>
    </row>
    <row r="96" ht="20" customHeight="1">
      <c r="A96" s="2" t="n"/>
      <c r="B96" s="2" t="n"/>
      <c r="C96" s="7" t="n"/>
      <c r="D96" s="7" t="n"/>
      <c r="E96" s="7" t="n"/>
      <c r="F96" s="7" t="n"/>
      <c r="G96" s="7" t="n"/>
      <c r="H96" s="18" t="n"/>
    </row>
    <row r="97" ht="20" customHeight="1">
      <c r="A97" s="2" t="n"/>
      <c r="B97" s="2" t="n"/>
      <c r="C97" s="7" t="n"/>
      <c r="D97" s="7" t="n"/>
      <c r="E97" s="7" t="n"/>
      <c r="F97" s="7" t="n"/>
      <c r="G97" s="7" t="n"/>
      <c r="H97" s="18" t="n"/>
    </row>
    <row r="98" ht="20" customHeight="1">
      <c r="A98" s="2" t="n"/>
      <c r="B98" s="2" t="n"/>
      <c r="C98" s="7" t="n"/>
      <c r="D98" s="7" t="n"/>
      <c r="E98" s="7" t="n"/>
      <c r="F98" s="7" t="n"/>
      <c r="G98" s="7" t="n"/>
      <c r="H98" s="18" t="n"/>
    </row>
    <row r="99" ht="20" customHeight="1">
      <c r="A99" s="2" t="n"/>
      <c r="B99" s="2" t="n"/>
      <c r="C99" s="7" t="n"/>
      <c r="D99" s="7" t="n"/>
      <c r="E99" s="7" t="n"/>
      <c r="F99" s="7" t="n"/>
      <c r="G99" s="7" t="n"/>
      <c r="H99" s="18" t="n"/>
    </row>
    <row r="100" ht="20" customHeight="1">
      <c r="A100" s="2" t="n"/>
      <c r="B100" s="2" t="n"/>
      <c r="C100" s="7" t="n"/>
      <c r="D100" s="7" t="n"/>
      <c r="E100" s="7" t="n"/>
      <c r="F100" s="7" t="n"/>
      <c r="G100" s="7" t="n"/>
      <c r="H100" s="18" t="n"/>
    </row>
    <row r="101" ht="20" customHeight="1">
      <c r="A101" s="2" t="n"/>
      <c r="B101" s="2" t="n"/>
      <c r="C101" s="7" t="n"/>
      <c r="D101" s="7" t="n"/>
      <c r="E101" s="7" t="n"/>
      <c r="F101" s="7" t="n"/>
      <c r="G101" s="7" t="n"/>
      <c r="H101" s="18" t="n"/>
    </row>
  </sheetData>
  <autoFilter ref="A1:H101"/>
  <dataValidations count="1">
    <dataValidation sqref="C2:G101 H2:H101" showErrorMessage="1" showInputMessage="1" allowBlank="1" type="decimal" operator="greaterThanOrEqual">
      <formula1>0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0891B2"/>
    <outlinePr summaryBelow="1" summaryRight="1"/>
    <pageSetUpPr/>
  </sheetPr>
  <dimension ref="A1:L101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23" customWidth="1" min="2" max="2"/>
    <col width="4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</cols>
  <sheetData>
    <row r="1" ht="30" customHeight="1">
      <c r="A1" s="19" t="inlineStr">
        <is>
          <t>Synthèse des coûts de production</t>
        </is>
      </c>
    </row>
    <row r="3">
      <c r="A3" s="20" t="inlineStr">
        <is>
          <t>Nombre de productions</t>
        </is>
      </c>
      <c r="B3" s="15">
        <f>COUNTIF('Calcul production'!$A$2:$A$101,"&lt;&gt;")</f>
        <v/>
      </c>
    </row>
    <row r="4">
      <c r="A4" s="20" t="inlineStr">
        <is>
          <t>Quantité totale produite</t>
        </is>
      </c>
      <c r="B4" s="15">
        <f>SUM('Calcul production'!$F$2:$F$101)</f>
        <v/>
      </c>
    </row>
    <row r="5">
      <c r="A5" s="20" t="inlineStr">
        <is>
          <t>Coût total de production</t>
        </is>
      </c>
      <c r="B5" s="16">
        <f>SUM('Calcul production'!$Q$2:$Q$101)</f>
        <v/>
      </c>
    </row>
    <row r="6">
      <c r="A6" s="20" t="inlineStr">
        <is>
          <t>Chiffre d’affaires total</t>
        </is>
      </c>
      <c r="B6" s="16">
        <f>SUM('Calcul production'!$T$2:$T$101)</f>
        <v/>
      </c>
    </row>
    <row r="7">
      <c r="A7" s="20" t="inlineStr">
        <is>
          <t>Marge totale</t>
        </is>
      </c>
      <c r="B7" s="16">
        <f>SUM('Calcul production'!$U$2:$U$101)</f>
        <v/>
      </c>
    </row>
    <row r="8">
      <c r="A8" s="20" t="inlineStr">
        <is>
          <t>Taux de marge global</t>
        </is>
      </c>
      <c r="B8" s="17">
        <f>IFERROR(B7/B6,0)</f>
        <v/>
      </c>
    </row>
    <row r="9">
      <c r="A9" s="20" t="inlineStr">
        <is>
          <t>Coût unitaire moyen</t>
        </is>
      </c>
      <c r="B9" s="16">
        <f>IFERROR(AVERAGE('Calcul production'!$R$2:$R$101),0)</f>
        <v/>
      </c>
    </row>
    <row r="10">
      <c r="A10" s="20" t="inlineStr">
        <is>
          <t>Productions non rentables</t>
        </is>
      </c>
      <c r="B10" s="15">
        <f>COUNTIF('Calcul production'!$W$2:$W$101,"Non rentable")</f>
        <v/>
      </c>
    </row>
    <row r="12">
      <c r="A12" s="20" t="inlineStr">
        <is>
          <t>Alerte de pilotage</t>
        </is>
      </c>
      <c r="B12" s="13">
        <f>IF(B8&lt;0.2,"Alerte : taux de marge global inférieur à 20 %","Objectif de marge atteint")</f>
        <v/>
      </c>
    </row>
    <row r="14">
      <c r="A14" s="1" t="inlineStr">
        <is>
          <t>Composante de coût</t>
        </is>
      </c>
      <c r="B14" s="1" t="inlineStr">
        <is>
          <t>Montant total (€)</t>
        </is>
      </c>
    </row>
    <row r="15">
      <c r="A15" s="9" t="inlineStr">
        <is>
          <t>Coût matières</t>
        </is>
      </c>
      <c r="B15" s="5">
        <f>SUM('Calcul production'!$M$2:$M$101)</f>
        <v/>
      </c>
    </row>
    <row r="16">
      <c r="A16" s="12" t="inlineStr">
        <is>
          <t>Main-d’œuvre</t>
        </is>
      </c>
      <c r="B16" s="10">
        <f>SUM('Calcul production'!$N$2:$N$101)</f>
        <v/>
      </c>
    </row>
    <row r="17">
      <c r="A17" s="9" t="inlineStr">
        <is>
          <t>Machines</t>
        </is>
      </c>
      <c r="B17" s="5">
        <f>SUM('Calcul production'!$O$2:$O$101)</f>
        <v/>
      </c>
    </row>
    <row r="18">
      <c r="A18" s="12" t="inlineStr">
        <is>
          <t>Charges indirectes</t>
        </is>
      </c>
      <c r="B18" s="10">
        <f>SUM('Calcul production'!$P$2:$P$101)</f>
        <v/>
      </c>
    </row>
    <row r="19">
      <c r="B19">
        <f>""</f>
        <v/>
      </c>
    </row>
    <row r="20">
      <c r="B20">
        <f>""</f>
        <v/>
      </c>
    </row>
    <row r="21">
      <c r="B21">
        <f>""</f>
        <v/>
      </c>
    </row>
    <row r="22">
      <c r="B22">
        <f>""</f>
        <v/>
      </c>
    </row>
    <row r="23">
      <c r="B23">
        <f>""</f>
        <v/>
      </c>
    </row>
    <row r="24">
      <c r="B24">
        <f>""</f>
        <v/>
      </c>
    </row>
    <row r="25">
      <c r="B25">
        <f>""</f>
        <v/>
      </c>
    </row>
    <row r="26">
      <c r="B26">
        <f>""</f>
        <v/>
      </c>
    </row>
    <row r="27">
      <c r="B27">
        <f>""</f>
        <v/>
      </c>
    </row>
    <row r="28">
      <c r="B28">
        <f>""</f>
        <v/>
      </c>
    </row>
    <row r="29">
      <c r="B29">
        <f>""</f>
        <v/>
      </c>
    </row>
    <row r="30">
      <c r="B30">
        <f>""</f>
        <v/>
      </c>
    </row>
    <row r="31">
      <c r="B31">
        <f>""</f>
        <v/>
      </c>
    </row>
    <row r="32">
      <c r="B32">
        <f>""</f>
        <v/>
      </c>
    </row>
    <row r="33">
      <c r="B33">
        <f>""</f>
        <v/>
      </c>
    </row>
    <row r="34">
      <c r="B34">
        <f>""</f>
        <v/>
      </c>
    </row>
    <row r="35">
      <c r="B35">
        <f>""</f>
        <v/>
      </c>
    </row>
    <row r="36">
      <c r="B36">
        <f>""</f>
        <v/>
      </c>
    </row>
    <row r="37">
      <c r="B37">
        <f>""</f>
        <v/>
      </c>
    </row>
    <row r="38">
      <c r="B38">
        <f>""</f>
        <v/>
      </c>
    </row>
    <row r="39">
      <c r="B39">
        <f>""</f>
        <v/>
      </c>
    </row>
    <row r="40">
      <c r="B40">
        <f>""</f>
        <v/>
      </c>
    </row>
    <row r="41">
      <c r="B41">
        <f>""</f>
        <v/>
      </c>
    </row>
    <row r="42">
      <c r="B42">
        <f>""</f>
        <v/>
      </c>
    </row>
    <row r="43">
      <c r="B43">
        <f>""</f>
        <v/>
      </c>
    </row>
    <row r="44">
      <c r="B44">
        <f>""</f>
        <v/>
      </c>
    </row>
    <row r="45">
      <c r="B45">
        <f>""</f>
        <v/>
      </c>
    </row>
    <row r="46">
      <c r="B46">
        <f>""</f>
        <v/>
      </c>
    </row>
    <row r="47">
      <c r="B47">
        <f>""</f>
        <v/>
      </c>
    </row>
    <row r="48">
      <c r="B48">
        <f>""</f>
        <v/>
      </c>
    </row>
    <row r="49">
      <c r="B49">
        <f>""</f>
        <v/>
      </c>
    </row>
    <row r="50">
      <c r="B50">
        <f>""</f>
        <v/>
      </c>
    </row>
    <row r="51">
      <c r="B51">
        <f>""</f>
        <v/>
      </c>
    </row>
    <row r="52">
      <c r="B52">
        <f>""</f>
        <v/>
      </c>
    </row>
    <row r="53">
      <c r="B53">
        <f>""</f>
        <v/>
      </c>
    </row>
    <row r="54">
      <c r="B54">
        <f>""</f>
        <v/>
      </c>
    </row>
    <row r="55">
      <c r="B55">
        <f>""</f>
        <v/>
      </c>
    </row>
    <row r="56">
      <c r="B56">
        <f>""</f>
        <v/>
      </c>
    </row>
    <row r="57">
      <c r="B57">
        <f>""</f>
        <v/>
      </c>
    </row>
    <row r="58">
      <c r="B58">
        <f>""</f>
        <v/>
      </c>
    </row>
    <row r="59">
      <c r="B59">
        <f>""</f>
        <v/>
      </c>
    </row>
    <row r="60">
      <c r="B60">
        <f>""</f>
        <v/>
      </c>
    </row>
    <row r="61">
      <c r="B61">
        <f>""</f>
        <v/>
      </c>
    </row>
    <row r="62">
      <c r="B62">
        <f>""</f>
        <v/>
      </c>
    </row>
    <row r="63">
      <c r="B63">
        <f>""</f>
        <v/>
      </c>
    </row>
    <row r="64">
      <c r="B64">
        <f>""</f>
        <v/>
      </c>
    </row>
    <row r="65">
      <c r="B65">
        <f>""</f>
        <v/>
      </c>
    </row>
    <row r="66">
      <c r="B66">
        <f>""</f>
        <v/>
      </c>
    </row>
    <row r="67">
      <c r="B67">
        <f>""</f>
        <v/>
      </c>
    </row>
    <row r="68">
      <c r="B68">
        <f>""</f>
        <v/>
      </c>
    </row>
    <row r="69">
      <c r="B69">
        <f>""</f>
        <v/>
      </c>
    </row>
    <row r="70">
      <c r="B70">
        <f>""</f>
        <v/>
      </c>
    </row>
    <row r="71">
      <c r="B71">
        <f>""</f>
        <v/>
      </c>
    </row>
    <row r="72">
      <c r="B72">
        <f>""</f>
        <v/>
      </c>
    </row>
    <row r="73">
      <c r="B73">
        <f>""</f>
        <v/>
      </c>
    </row>
    <row r="74">
      <c r="B74">
        <f>""</f>
        <v/>
      </c>
    </row>
    <row r="75">
      <c r="B75">
        <f>""</f>
        <v/>
      </c>
    </row>
    <row r="76">
      <c r="B76">
        <f>""</f>
        <v/>
      </c>
    </row>
    <row r="77">
      <c r="B77">
        <f>""</f>
        <v/>
      </c>
    </row>
    <row r="78">
      <c r="B78">
        <f>""</f>
        <v/>
      </c>
    </row>
    <row r="79">
      <c r="B79">
        <f>""</f>
        <v/>
      </c>
    </row>
    <row r="80">
      <c r="B80">
        <f>""</f>
        <v/>
      </c>
    </row>
    <row r="81">
      <c r="B81">
        <f>""</f>
        <v/>
      </c>
    </row>
    <row r="82">
      <c r="B82">
        <f>""</f>
        <v/>
      </c>
    </row>
    <row r="83">
      <c r="B83">
        <f>""</f>
        <v/>
      </c>
    </row>
    <row r="84">
      <c r="B84">
        <f>""</f>
        <v/>
      </c>
    </row>
    <row r="85">
      <c r="B85">
        <f>""</f>
        <v/>
      </c>
    </row>
    <row r="86">
      <c r="B86">
        <f>""</f>
        <v/>
      </c>
    </row>
    <row r="87">
      <c r="B87">
        <f>""</f>
        <v/>
      </c>
    </row>
    <row r="88">
      <c r="B88">
        <f>""</f>
        <v/>
      </c>
    </row>
    <row r="89">
      <c r="B89">
        <f>""</f>
        <v/>
      </c>
    </row>
    <row r="90">
      <c r="B90">
        <f>""</f>
        <v/>
      </c>
    </row>
    <row r="91">
      <c r="B91">
        <f>""</f>
        <v/>
      </c>
    </row>
    <row r="92">
      <c r="B92">
        <f>""</f>
        <v/>
      </c>
    </row>
    <row r="93">
      <c r="B93">
        <f>""</f>
        <v/>
      </c>
    </row>
    <row r="94">
      <c r="B94">
        <f>""</f>
        <v/>
      </c>
    </row>
    <row r="95">
      <c r="B95">
        <f>""</f>
        <v/>
      </c>
    </row>
    <row r="96">
      <c r="B96">
        <f>""</f>
        <v/>
      </c>
    </row>
    <row r="97">
      <c r="B97">
        <f>""</f>
        <v/>
      </c>
    </row>
    <row r="98">
      <c r="B98">
        <f>""</f>
        <v/>
      </c>
    </row>
    <row r="99">
      <c r="B99">
        <f>""</f>
        <v/>
      </c>
    </row>
    <row r="100">
      <c r="B100">
        <f>""</f>
        <v/>
      </c>
    </row>
    <row r="101">
      <c r="B101">
        <f>""</f>
        <v/>
      </c>
    </row>
  </sheetData>
  <mergeCells count="1">
    <mergeCell ref="A1:L1"/>
  </mergeCells>
  <conditionalFormatting sqref="B12">
    <cfRule type="expression" priority="1" dxfId="0" stopIfTrue="1">
      <formula>$B$8&lt;0.2</formula>
    </cfRule>
    <cfRule type="expression" priority="2" dxfId="1" stopIfTrue="1">
      <formula>$B$8&gt;=0.2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16A34A"/>
    <outlinePr summaryBelow="1" summaryRight="1"/>
    <pageSetUpPr/>
  </sheetPr>
  <dimension ref="A1:C1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48" customWidth="1" min="2" max="2"/>
    <col width="58" customWidth="1" min="3" max="3"/>
  </cols>
  <sheetData>
    <row r="1" ht="30" customHeight="1">
      <c r="A1" s="19" t="inlineStr">
        <is>
          <t>Mode d'emploi du classeur</t>
        </is>
      </c>
    </row>
    <row r="3">
      <c r="A3" s="1" t="inlineStr">
        <is>
          <t>Feuille</t>
        </is>
      </c>
      <c r="B3" s="1" t="inlineStr">
        <is>
          <t>Utilisation</t>
        </is>
      </c>
      <c r="C3" s="1" t="inlineStr">
        <is>
          <t>Points clés</t>
        </is>
      </c>
    </row>
    <row r="4" ht="58" customHeight="1">
      <c r="A4" s="9" t="inlineStr">
        <is>
          <t>Calcul production</t>
        </is>
      </c>
      <c r="B4" s="9" t="inlineStr">
        <is>
          <t>Saisir les cellules jaunes : identifiant, date, produit, client, ville, quantité, heures et prix de vente.</t>
        </is>
      </c>
      <c r="C4" s="9" t="inlineStr">
        <is>
          <t>Les taux et coûts unitaires sont récupérés automatiquement depuis les Référentiels. Les colonnes de coûts, de marge et de statut sont calculées.</t>
        </is>
      </c>
    </row>
    <row r="5" ht="58" customHeight="1">
      <c r="A5" s="12" t="inlineStr">
        <is>
          <t>Calcul production</t>
        </is>
      </c>
      <c r="B5" s="12" t="inlineStr">
        <is>
          <t>Utiliser la liste déroulante de la colonne Produit pour garantir la correspondance avec les Référentiels.</t>
        </is>
      </c>
      <c r="C5" s="12" t="inlineStr">
        <is>
          <t>Une marge négative apparaît en rouge. Un taux de marge d’au moins 20 % apparaît en vert.</t>
        </is>
      </c>
    </row>
    <row r="6" ht="58" customHeight="1">
      <c r="A6" s="9" t="inlineStr">
        <is>
          <t>Référentiels</t>
        </is>
      </c>
      <c r="B6" s="9" t="inlineStr">
        <is>
          <t>Mettre à jour les coûts matières, taux horaires, charges indirectes, prix conseillés et TVA applicables.</t>
        </is>
      </c>
      <c r="C6" s="9" t="inlineStr">
        <is>
          <t>Les lignes 2 à 101 sont disponibles pour ajouter ou modifier des produits sans modifier les formules de production.</t>
        </is>
      </c>
    </row>
    <row r="7" ht="58" customHeight="1">
      <c r="A7" s="12" t="inlineStr">
        <is>
          <t>Synthèse</t>
        </is>
      </c>
      <c r="B7" s="12" t="inlineStr">
        <is>
          <t>Consulter les indicateurs de quantité, coût, chiffre d’affaires et marge pour piloter l’activité.</t>
        </is>
      </c>
      <c r="C7" s="12" t="inlineStr">
        <is>
          <t>Les graphiques prennent en compte toutes les lignes préparées de la feuille Calcul production.</t>
        </is>
      </c>
    </row>
    <row r="8" ht="58" customHeight="1">
      <c r="A8" s="9" t="inlineStr">
        <is>
          <t>Bonnes pratiques</t>
        </is>
      </c>
      <c r="B8" s="9" t="inlineStr">
        <is>
          <t>Conserver un identifiant unique par lot ou commande et renseigner un prix de vente hors taxes cohérent.</t>
        </is>
      </c>
      <c r="C8" s="9" t="inlineStr">
        <is>
          <t>Contrôler régulièrement les productions classées Non rentable ou Marge faible avant validation commerciale.</t>
        </is>
      </c>
    </row>
    <row r="9">
      <c r="A9" s="20" t="inlineStr">
        <is>
          <t>Code couleur</t>
        </is>
      </c>
      <c r="B9" s="2" t="inlineStr">
        <is>
          <t>Cellules à renseigner manuellement</t>
        </is>
      </c>
      <c r="C9" s="21" t="inlineStr">
        <is>
          <t>Résultats favorables et alertes</t>
        </is>
      </c>
    </row>
    <row r="10">
      <c r="A10" s="22" t="inlineStr">
        <is>
          <t>Alerte</t>
        </is>
      </c>
      <c r="B10" s="23" t="inlineStr">
        <is>
          <t>Marge négative ou objectif de marge non atteint</t>
        </is>
      </c>
      <c r="C10" s="12" t="inlineStr">
        <is>
          <t>Les cellules calculées ne doivent pas être modifiées.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2026-08-25T20:48:57Z</dcterms:created>
  <dcterms:modified xmlns:dcterms="http://purl.org/dc/terms/" xmlns:xsi="http://www.w3.org/2001/XMLSchema-instance" xsi:type="dcterms:W3CDTF">2026-08-25T20:48:57Z</dcterms:modified>
</cp:coreProperties>
</file>