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sonnel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Référentiels" sheetId="3" state="visible" r:id="rId3"/>
    <sheet xmlns:r="http://schemas.openxmlformats.org/officeDocument/2006/relationships" name="Mode d'emplo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\ ##0,00\ &quot;€&quot;"/>
    <numFmt numFmtId="166" formatCode="0.0"/>
    <numFmt numFmtId="167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FFFFFF"/>
      <sz val="16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FFFBEB"/>
      </patternFill>
    </fill>
    <fill>
      <patternFill patternType="solid">
        <fgColor rgb="00FDF0F3"/>
      </patternFill>
    </fill>
    <fill>
      <patternFill patternType="solid">
        <fgColor rgb="00FFFFFF"/>
      </patternFill>
    </fill>
    <fill>
      <patternFill patternType="solid">
        <fgColor rgb="00BE123C"/>
      </patternFill>
    </fill>
    <fill>
      <patternFill patternType="solid">
        <fgColor rgb="000891B2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1" fontId="1" fillId="7" borderId="1" applyAlignment="1" pivotButton="0" quotePrefix="0" xfId="0">
      <alignment horizontal="right" vertical="center"/>
    </xf>
    <xf numFmtId="165" fontId="1" fillId="7" borderId="1" applyAlignment="1" pivotButton="0" quotePrefix="0" xfId="0">
      <alignment horizontal="right" vertical="center"/>
    </xf>
    <xf numFmtId="167" fontId="1" fillId="7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5" fontId="1" fillId="7" borderId="1" applyAlignment="1" pivotButton="0" quotePrefix="0" xfId="0">
      <alignment horizontal="right" vertical="center"/>
    </xf>
    <xf numFmtId="167" fontId="1" fillId="7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Effectif par service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bord'!B14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solidFill>
                <a:srgbClr val="0891B2"/>
              </a:solidFill>
              <a:prstDash val="solid"/>
            </a:ln>
          </spPr>
          <cat>
            <numRef>
              <f>'Tableau de bord'!$A$15:$A$23</f>
            </numRef>
          </cat>
          <val>
            <numRef>
              <f>'Tableau de bord'!$B$15:$B$23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Collaborateurs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CDI / CDD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bord'!G14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bord'!$F$15:$F$16</f>
            </numRef>
          </cat>
          <val>
            <numRef>
              <f>'Tableau de bord'!$G$15:$G$16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Salaire moyen par service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bord'!C14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solidFill>
                <a:srgbClr val="E11D48"/>
              </a:solidFill>
              <a:prstDash val="solid"/>
            </a:ln>
          </spPr>
          <cat>
            <numRef>
              <f>'Tableau de bord'!$A$15:$A$23</f>
            </numRef>
          </cat>
          <val>
            <numRef>
              <f>'Tableau de bord'!$C$15:$C$23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Salaire brut mensuel moyen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1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17</row>
      <rowOff>0</rowOff>
    </from>
    <ext cx="64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_Personnel" displayName="T_Personnel" ref="A1:R101" headerRowCount="1">
  <autoFilter ref="A1:R101"/>
  <tableColumns count="18">
    <tableColumn id="1" name="Matricule"/>
    <tableColumn id="2" name="Nom"/>
    <tableColumn id="3" name="Prénom"/>
    <tableColumn id="4" name="Ville"/>
    <tableColumn id="5" name="Service"/>
    <tableColumn id="6" name="Poste"/>
    <tableColumn id="7" name="Type de contrat"/>
    <tableColumn id="8" name="Date d’embauche"/>
    <tableColumn id="9" name="Date de fin de contrat"/>
    <tableColumn id="10" name="Salaire brut mensuel (€)"/>
    <tableColumn id="11" name="Jours de congés acquis"/>
    <tableColumn id="12" name="Jours de congés pris"/>
    <tableColumn id="13" name="Jours d’absence"/>
    <tableColumn id="14" name="Télétravail autorisé"/>
    <tableColumn id="15" name="Responsable"/>
    <tableColumn id="16" name="Statut"/>
    <tableColumn id="17" name="Ancienneté (années)"/>
    <tableColumn id="18" name="Taux de congés consommé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5" customWidth="1" min="4" max="4"/>
    <col width="23" customWidth="1" min="5" max="5"/>
    <col width="27" customWidth="1" min="6" max="6"/>
    <col width="17" customWidth="1" min="7" max="7"/>
    <col width="17" customWidth="1" min="8" max="8"/>
    <col width="19" customWidth="1" min="9" max="9"/>
    <col width="22" customWidth="1" min="10" max="10"/>
    <col width="22" customWidth="1" min="11" max="11"/>
    <col width="21" customWidth="1" min="12" max="12"/>
    <col width="17" customWidth="1" min="13" max="13"/>
    <col width="22" customWidth="1" min="14" max="14"/>
    <col width="20" customWidth="1" min="15" max="15"/>
    <col width="13" customWidth="1" min="16" max="16"/>
    <col width="20" customWidth="1" min="17" max="17"/>
    <col width="25" customWidth="1" min="18" max="18"/>
  </cols>
  <sheetData>
    <row r="1" ht="34" customHeight="1">
      <c r="A1" s="1" t="inlineStr">
        <is>
          <t>Matricule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Ville</t>
        </is>
      </c>
      <c r="E1" s="1" t="inlineStr">
        <is>
          <t>Service</t>
        </is>
      </c>
      <c r="F1" s="1" t="inlineStr">
        <is>
          <t>Poste</t>
        </is>
      </c>
      <c r="G1" s="1" t="inlineStr">
        <is>
          <t>Type de contrat</t>
        </is>
      </c>
      <c r="H1" s="1" t="inlineStr">
        <is>
          <t>Date d’embauche</t>
        </is>
      </c>
      <c r="I1" s="1" t="inlineStr">
        <is>
          <t>Date de fin de contrat</t>
        </is>
      </c>
      <c r="J1" s="1" t="inlineStr">
        <is>
          <t>Salaire brut mensuel (€)</t>
        </is>
      </c>
      <c r="K1" s="1" t="inlineStr">
        <is>
          <t>Jours de congés acquis</t>
        </is>
      </c>
      <c r="L1" s="1" t="inlineStr">
        <is>
          <t>Jours de congés pris</t>
        </is>
      </c>
      <c r="M1" s="1" t="inlineStr">
        <is>
          <t>Jours d’absence</t>
        </is>
      </c>
      <c r="N1" s="1" t="inlineStr">
        <is>
          <t>Télétravail autorisé</t>
        </is>
      </c>
      <c r="O1" s="1" t="inlineStr">
        <is>
          <t>Responsable</t>
        </is>
      </c>
      <c r="P1" s="1" t="inlineStr">
        <is>
          <t>Statut</t>
        </is>
      </c>
      <c r="Q1" s="1" t="inlineStr">
        <is>
          <t>Ancienneté (années)</t>
        </is>
      </c>
      <c r="R1" s="1" t="inlineStr">
        <is>
          <t>Taux de congés consommés</t>
        </is>
      </c>
    </row>
    <row r="2">
      <c r="A2" s="2" t="inlineStr">
        <is>
          <t>P-2026-001</t>
        </is>
      </c>
      <c r="B2" s="3" t="inlineStr">
        <is>
          <t>Martin</t>
        </is>
      </c>
      <c r="C2" s="3" t="inlineStr">
        <is>
          <t>Camille</t>
        </is>
      </c>
      <c r="D2" s="3" t="inlineStr">
        <is>
          <t>Paris</t>
        </is>
      </c>
      <c r="E2" s="3" t="inlineStr">
        <is>
          <t>Ressources humaines</t>
        </is>
      </c>
      <c r="F2" s="3" t="inlineStr">
        <is>
          <t>Responsable RH</t>
        </is>
      </c>
      <c r="G2" s="2" t="inlineStr">
        <is>
          <t>CDI</t>
        </is>
      </c>
      <c r="H2" s="24" t="n">
        <v>46037</v>
      </c>
      <c r="I2" s="24" t="n"/>
      <c r="J2" s="25" t="n">
        <v>3450</v>
      </c>
      <c r="K2" s="26" t="n">
        <v>25</v>
      </c>
      <c r="L2" s="26" t="n">
        <v>8</v>
      </c>
      <c r="M2" s="26" t="n">
        <v>1</v>
      </c>
      <c r="N2" s="2" t="inlineStr">
        <is>
          <t>Oui</t>
        </is>
      </c>
      <c r="O2" s="7">
        <f>IF($A2="","",IFERROR(VLOOKUP($E2,'Référentiels'!$A$2:$B$7,2,FALSE),"À définir"))</f>
        <v/>
      </c>
      <c r="P2" s="8">
        <f>IF($A2="","",IF(OR($I2="",$I2&gt;=DATE(2026,10,2)),"Actif","Sorti"))</f>
        <v/>
      </c>
      <c r="Q2" s="27">
        <f>IF($H2="","",ROUND((DATE(2026,10,2)-$H2)/365,1))</f>
        <v/>
      </c>
      <c r="R2" s="28">
        <f>IF($A2="","",IFERROR($L2/$K2,0))</f>
        <v/>
      </c>
    </row>
    <row r="3">
      <c r="A3" s="2" t="inlineStr">
        <is>
          <t>P-2026-002</t>
        </is>
      </c>
      <c r="B3" s="3" t="inlineStr">
        <is>
          <t>Bernard</t>
        </is>
      </c>
      <c r="C3" s="3" t="inlineStr">
        <is>
          <t>Julien</t>
        </is>
      </c>
      <c r="D3" s="3" t="inlineStr">
        <is>
          <t>Lyon</t>
        </is>
      </c>
      <c r="E3" s="3" t="inlineStr">
        <is>
          <t>Informatique</t>
        </is>
      </c>
      <c r="F3" s="3" t="inlineStr">
        <is>
          <t>Développeur</t>
        </is>
      </c>
      <c r="G3" s="2" t="inlineStr">
        <is>
          <t>CDI</t>
        </is>
      </c>
      <c r="H3" s="24" t="n">
        <v>46056</v>
      </c>
      <c r="I3" s="24" t="n"/>
      <c r="J3" s="25" t="n">
        <v>3800</v>
      </c>
      <c r="K3" s="26" t="n">
        <v>28</v>
      </c>
      <c r="L3" s="26" t="n">
        <v>12</v>
      </c>
      <c r="M3" s="26" t="n">
        <v>2</v>
      </c>
      <c r="N3" s="2" t="inlineStr">
        <is>
          <t>Oui</t>
        </is>
      </c>
      <c r="O3" s="11">
        <f>IF($A3="","",IFERROR(VLOOKUP($E3,'Référentiels'!$A$2:$B$7,2,FALSE),"À définir"))</f>
        <v/>
      </c>
      <c r="P3" s="12">
        <f>IF($A3="","",IF(OR($I3="",$I3&gt;=DATE(2026,10,2)),"Actif","Sorti"))</f>
        <v/>
      </c>
      <c r="Q3" s="29">
        <f>IF($H3="","",ROUND((DATE(2026,10,2)-$H3)/365,1))</f>
        <v/>
      </c>
      <c r="R3" s="30">
        <f>IF($A3="","",IFERROR($L3/$K3,0))</f>
        <v/>
      </c>
    </row>
    <row r="4">
      <c r="A4" s="2" t="inlineStr">
        <is>
          <t>P-2026-003</t>
        </is>
      </c>
      <c r="B4" s="3" t="inlineStr">
        <is>
          <t>Dubois</t>
        </is>
      </c>
      <c r="C4" s="3" t="inlineStr">
        <is>
          <t>Émilie</t>
        </is>
      </c>
      <c r="D4" s="3" t="inlineStr">
        <is>
          <t>Nantes</t>
        </is>
      </c>
      <c r="E4" s="3" t="inlineStr">
        <is>
          <t>Finance</t>
        </is>
      </c>
      <c r="F4" s="3" t="inlineStr">
        <is>
          <t>Comptable</t>
        </is>
      </c>
      <c r="G4" s="2" t="inlineStr">
        <is>
          <t>CDI</t>
        </is>
      </c>
      <c r="H4" s="24" t="n">
        <v>46098</v>
      </c>
      <c r="I4" s="24" t="n"/>
      <c r="J4" s="25" t="n">
        <v>3200</v>
      </c>
      <c r="K4" s="26" t="n">
        <v>22.5</v>
      </c>
      <c r="L4" s="26" t="n">
        <v>6.5</v>
      </c>
      <c r="M4" s="26" t="n">
        <v>0</v>
      </c>
      <c r="N4" s="2" t="inlineStr">
        <is>
          <t>Non</t>
        </is>
      </c>
      <c r="O4" s="7">
        <f>IF($A4="","",IFERROR(VLOOKUP($E4,'Référentiels'!$A$2:$B$7,2,FALSE),"À définir"))</f>
        <v/>
      </c>
      <c r="P4" s="8">
        <f>IF($A4="","",IF(OR($I4="",$I4&gt;=DATE(2026,10,2)),"Actif","Sorti"))</f>
        <v/>
      </c>
      <c r="Q4" s="27">
        <f>IF($H4="","",ROUND((DATE(2026,10,2)-$H4)/365,1))</f>
        <v/>
      </c>
      <c r="R4" s="28">
        <f>IF($A4="","",IFERROR($L4/$K4,0))</f>
        <v/>
      </c>
    </row>
    <row r="5">
      <c r="A5" s="2" t="inlineStr">
        <is>
          <t>P-2026-004</t>
        </is>
      </c>
      <c r="B5" s="3" t="inlineStr">
        <is>
          <t>Moreau</t>
        </is>
      </c>
      <c r="C5" s="3" t="inlineStr">
        <is>
          <t>Lucas</t>
        </is>
      </c>
      <c r="D5" s="3" t="inlineStr">
        <is>
          <t>Toulouse</t>
        </is>
      </c>
      <c r="E5" s="3" t="inlineStr">
        <is>
          <t>Commercial</t>
        </is>
      </c>
      <c r="F5" s="3" t="inlineStr">
        <is>
          <t>Chargé d’affaires</t>
        </is>
      </c>
      <c r="G5" s="2" t="inlineStr">
        <is>
          <t>CDI</t>
        </is>
      </c>
      <c r="H5" s="24" t="n">
        <v>46119</v>
      </c>
      <c r="I5" s="24" t="n"/>
      <c r="J5" s="25" t="n">
        <v>3100</v>
      </c>
      <c r="K5" s="26" t="n">
        <v>20</v>
      </c>
      <c r="L5" s="26" t="n">
        <v>10</v>
      </c>
      <c r="M5" s="26" t="n">
        <v>3</v>
      </c>
      <c r="N5" s="2" t="inlineStr">
        <is>
          <t>Oui</t>
        </is>
      </c>
      <c r="O5" s="11">
        <f>IF($A5="","",IFERROR(VLOOKUP($E5,'Référentiels'!$A$2:$B$7,2,FALSE),"À définir"))</f>
        <v/>
      </c>
      <c r="P5" s="12">
        <f>IF($A5="","",IF(OR($I5="",$I5&gt;=DATE(2026,10,2)),"Actif","Sorti"))</f>
        <v/>
      </c>
      <c r="Q5" s="29">
        <f>IF($H5="","",ROUND((DATE(2026,10,2)-$H5)/365,1))</f>
        <v/>
      </c>
      <c r="R5" s="30">
        <f>IF($A5="","",IFERROR($L5/$K5,0))</f>
        <v/>
      </c>
    </row>
    <row r="6">
      <c r="A6" s="2" t="inlineStr">
        <is>
          <t>P-2026-005</t>
        </is>
      </c>
      <c r="B6" s="3" t="inlineStr">
        <is>
          <t>Petit</t>
        </is>
      </c>
      <c r="C6" s="3" t="inlineStr">
        <is>
          <t>Chloé</t>
        </is>
      </c>
      <c r="D6" s="3" t="inlineStr">
        <is>
          <t>Bordeaux</t>
        </is>
      </c>
      <c r="E6" s="3" t="inlineStr">
        <is>
          <t>Marketing</t>
        </is>
      </c>
      <c r="F6" s="3" t="inlineStr">
        <is>
          <t>Cheffe de projet</t>
        </is>
      </c>
      <c r="G6" s="2" t="inlineStr">
        <is>
          <t>CDD</t>
        </is>
      </c>
      <c r="H6" s="24" t="n">
        <v>46154</v>
      </c>
      <c r="I6" s="24" t="n">
        <v>46356</v>
      </c>
      <c r="J6" s="25" t="n">
        <v>2950</v>
      </c>
      <c r="K6" s="26" t="n">
        <v>18</v>
      </c>
      <c r="L6" s="26" t="n">
        <v>8</v>
      </c>
      <c r="M6" s="26" t="n">
        <v>1</v>
      </c>
      <c r="N6" s="2" t="inlineStr">
        <is>
          <t>Oui</t>
        </is>
      </c>
      <c r="O6" s="7">
        <f>IF($A6="","",IFERROR(VLOOKUP($E6,'Référentiels'!$A$2:$B$7,2,FALSE),"À définir"))</f>
        <v/>
      </c>
      <c r="P6" s="8">
        <f>IF($A6="","",IF(OR($I6="",$I6&gt;=DATE(2026,10,2)),"Actif","Sorti"))</f>
        <v/>
      </c>
      <c r="Q6" s="27">
        <f>IF($H6="","",ROUND((DATE(2026,10,2)-$H6)/365,1))</f>
        <v/>
      </c>
      <c r="R6" s="28">
        <f>IF($A6="","",IFERROR($L6/$K6,0))</f>
        <v/>
      </c>
    </row>
    <row r="7">
      <c r="A7" s="2" t="inlineStr">
        <is>
          <t>P-2026-006</t>
        </is>
      </c>
      <c r="B7" s="3" t="inlineStr">
        <is>
          <t>Robert</t>
        </is>
      </c>
      <c r="C7" s="3" t="inlineStr">
        <is>
          <t>Thomas</t>
        </is>
      </c>
      <c r="D7" s="3" t="inlineStr">
        <is>
          <t>Lille</t>
        </is>
      </c>
      <c r="E7" s="3" t="inlineStr">
        <is>
          <t>Logistique</t>
        </is>
      </c>
      <c r="F7" s="3" t="inlineStr">
        <is>
          <t>Coordinateur logistique</t>
        </is>
      </c>
      <c r="G7" s="2" t="inlineStr">
        <is>
          <t>CDI</t>
        </is>
      </c>
      <c r="H7" s="24" t="n">
        <v>46175</v>
      </c>
      <c r="I7" s="24" t="n"/>
      <c r="J7" s="25" t="n">
        <v>2650</v>
      </c>
      <c r="K7" s="26" t="n">
        <v>24</v>
      </c>
      <c r="L7" s="26" t="n">
        <v>14</v>
      </c>
      <c r="M7" s="26" t="n">
        <v>4</v>
      </c>
      <c r="N7" s="2" t="inlineStr">
        <is>
          <t>Non</t>
        </is>
      </c>
      <c r="O7" s="11">
        <f>IF($A7="","",IFERROR(VLOOKUP($E7,'Référentiels'!$A$2:$B$7,2,FALSE),"À définir"))</f>
        <v/>
      </c>
      <c r="P7" s="12">
        <f>IF($A7="","",IF(OR($I7="",$I7&gt;=DATE(2026,10,2)),"Actif","Sorti"))</f>
        <v/>
      </c>
      <c r="Q7" s="29">
        <f>IF($H7="","",ROUND((DATE(2026,10,2)-$H7)/365,1))</f>
        <v/>
      </c>
      <c r="R7" s="30">
        <f>IF($A7="","",IFERROR($L7/$K7,0))</f>
        <v/>
      </c>
    </row>
    <row r="8">
      <c r="A8" s="2" t="inlineStr">
        <is>
          <t>P-2026-007</t>
        </is>
      </c>
      <c r="B8" s="3" t="inlineStr">
        <is>
          <t>Richard</t>
        </is>
      </c>
      <c r="C8" s="3" t="inlineStr">
        <is>
          <t>Léa</t>
        </is>
      </c>
      <c r="D8" s="3" t="inlineStr">
        <is>
          <t>Strasbourg</t>
        </is>
      </c>
      <c r="E8" s="3" t="inlineStr">
        <is>
          <t>Service client</t>
        </is>
      </c>
      <c r="F8" s="3" t="inlineStr">
        <is>
          <t>Conseillère clientèle</t>
        </is>
      </c>
      <c r="G8" s="2" t="inlineStr">
        <is>
          <t>CDI</t>
        </is>
      </c>
      <c r="H8" s="24" t="n">
        <v>46224</v>
      </c>
      <c r="I8" s="24" t="n"/>
      <c r="J8" s="25" t="n">
        <v>2450</v>
      </c>
      <c r="K8" s="26" t="n">
        <v>18.5</v>
      </c>
      <c r="L8" s="26" t="n">
        <v>7</v>
      </c>
      <c r="M8" s="26" t="n">
        <v>2</v>
      </c>
      <c r="N8" s="2" t="inlineStr">
        <is>
          <t>Oui</t>
        </is>
      </c>
      <c r="O8" s="7">
        <f>IF($A8="","",IFERROR(VLOOKUP($E8,'Référentiels'!$A$2:$B$7,2,FALSE),"À définir"))</f>
        <v/>
      </c>
      <c r="P8" s="8">
        <f>IF($A8="","",IF(OR($I8="",$I8&gt;=DATE(2026,10,2)),"Actif","Sorti"))</f>
        <v/>
      </c>
      <c r="Q8" s="27">
        <f>IF($H8="","",ROUND((DATE(2026,10,2)-$H8)/365,1))</f>
        <v/>
      </c>
      <c r="R8" s="28">
        <f>IF($A8="","",IFERROR($L8/$K8,0))</f>
        <v/>
      </c>
    </row>
    <row r="9">
      <c r="A9" s="2" t="inlineStr">
        <is>
          <t>P-2026-008</t>
        </is>
      </c>
      <c r="B9" s="3" t="inlineStr">
        <is>
          <t>Durand</t>
        </is>
      </c>
      <c r="C9" s="3" t="inlineStr">
        <is>
          <t>Nicolas</t>
        </is>
      </c>
      <c r="D9" s="3" t="inlineStr">
        <is>
          <t>Marseille</t>
        </is>
      </c>
      <c r="E9" s="3" t="inlineStr">
        <is>
          <t>Production</t>
        </is>
      </c>
      <c r="F9" s="3" t="inlineStr">
        <is>
          <t>Responsable d’équipe</t>
        </is>
      </c>
      <c r="G9" s="2" t="inlineStr">
        <is>
          <t>CDI</t>
        </is>
      </c>
      <c r="H9" s="24" t="n">
        <v>46273</v>
      </c>
      <c r="I9" s="24" t="n"/>
      <c r="J9" s="25" t="n">
        <v>2900</v>
      </c>
      <c r="K9" s="26" t="n">
        <v>21</v>
      </c>
      <c r="L9" s="26" t="n">
        <v>15</v>
      </c>
      <c r="M9" s="26" t="n">
        <v>6</v>
      </c>
      <c r="N9" s="2" t="inlineStr">
        <is>
          <t>Non</t>
        </is>
      </c>
      <c r="O9" s="11">
        <f>IF($A9="","",IFERROR(VLOOKUP($E9,'Référentiels'!$A$2:$B$7,2,FALSE),"À définir"))</f>
        <v/>
      </c>
      <c r="P9" s="12">
        <f>IF($A9="","",IF(OR($I9="",$I9&gt;=DATE(2026,10,2)),"Actif","Sorti"))</f>
        <v/>
      </c>
      <c r="Q9" s="29">
        <f>IF($H9="","",ROUND((DATE(2026,10,2)-$H9)/365,1))</f>
        <v/>
      </c>
      <c r="R9" s="30">
        <f>IF($A9="","",IFERROR($L9/$K9,0))</f>
        <v/>
      </c>
    </row>
    <row r="10">
      <c r="A10" s="2" t="inlineStr">
        <is>
          <t>P-2026-009</t>
        </is>
      </c>
      <c r="B10" s="3" t="inlineStr">
        <is>
          <t>Leroy</t>
        </is>
      </c>
      <c r="C10" s="3" t="inlineStr">
        <is>
          <t>Manon</t>
        </is>
      </c>
      <c r="D10" s="3" t="inlineStr">
        <is>
          <t>Nice</t>
        </is>
      </c>
      <c r="E10" s="3" t="inlineStr">
        <is>
          <t>Administration</t>
        </is>
      </c>
      <c r="F10" s="3" t="inlineStr">
        <is>
          <t>Assistante administrative</t>
        </is>
      </c>
      <c r="G10" s="2" t="inlineStr">
        <is>
          <t>CDD</t>
        </is>
      </c>
      <c r="H10" s="24" t="n">
        <v>46035</v>
      </c>
      <c r="I10" s="24" t="n">
        <v>46387</v>
      </c>
      <c r="J10" s="25" t="n">
        <v>2350</v>
      </c>
      <c r="K10" s="26" t="n">
        <v>12.5</v>
      </c>
      <c r="L10" s="26" t="n">
        <v>4</v>
      </c>
      <c r="M10" s="26" t="n">
        <v>1</v>
      </c>
      <c r="N10" s="2" t="inlineStr">
        <is>
          <t>Oui</t>
        </is>
      </c>
      <c r="O10" s="7">
        <f>IF($A10="","",IFERROR(VLOOKUP($E10,'Référentiels'!$A$2:$B$7,2,FALSE),"À définir"))</f>
        <v/>
      </c>
      <c r="P10" s="8">
        <f>IF($A10="","",IF(OR($I10="",$I10&gt;=DATE(2026,10,2)),"Actif","Sorti"))</f>
        <v/>
      </c>
      <c r="Q10" s="27">
        <f>IF($H10="","",ROUND((DATE(2026,10,2)-$H10)/365,1))</f>
        <v/>
      </c>
      <c r="R10" s="28">
        <f>IF($A10="","",IFERROR($L10/$K10,0))</f>
        <v/>
      </c>
    </row>
    <row r="11">
      <c r="A11" s="2" t="n"/>
      <c r="B11" s="3" t="n"/>
      <c r="C11" s="3" t="n"/>
      <c r="D11" s="3" t="n"/>
      <c r="E11" s="3" t="n"/>
      <c r="F11" s="3" t="n"/>
      <c r="G11" s="2" t="n"/>
      <c r="H11" s="24" t="n"/>
      <c r="I11" s="24" t="n"/>
      <c r="J11" s="25" t="n"/>
      <c r="K11" s="26" t="n"/>
      <c r="L11" s="26" t="n"/>
      <c r="M11" s="26" t="n"/>
      <c r="N11" s="2" t="n"/>
      <c r="O11" s="11">
        <f>IF($A11="","",IFERROR(VLOOKUP($E11,'Référentiels'!$A$2:$B$7,2,FALSE),"À définir"))</f>
        <v/>
      </c>
      <c r="P11" s="12">
        <f>IF($A11="","",IF(OR($I11="",$I11&gt;=DATE(2026,10,2)),"Actif","Sorti"))</f>
        <v/>
      </c>
      <c r="Q11" s="29">
        <f>IF($H11="","",ROUND((DATE(2026,10,2)-$H11)/365,1))</f>
        <v/>
      </c>
      <c r="R11" s="30">
        <f>IF($A11="","",IFERROR($L11/$K11,0))</f>
        <v/>
      </c>
    </row>
    <row r="12">
      <c r="A12" s="2" t="n"/>
      <c r="B12" s="3" t="n"/>
      <c r="C12" s="3" t="n"/>
      <c r="D12" s="3" t="n"/>
      <c r="E12" s="3" t="n"/>
      <c r="F12" s="3" t="n"/>
      <c r="G12" s="2" t="n"/>
      <c r="H12" s="24" t="n"/>
      <c r="I12" s="24" t="n"/>
      <c r="J12" s="25" t="n"/>
      <c r="K12" s="26" t="n"/>
      <c r="L12" s="26" t="n"/>
      <c r="M12" s="26" t="n"/>
      <c r="N12" s="2" t="n"/>
      <c r="O12" s="7">
        <f>IF($A12="","",IFERROR(VLOOKUP($E12,'Référentiels'!$A$2:$B$7,2,FALSE),"À définir"))</f>
        <v/>
      </c>
      <c r="P12" s="8">
        <f>IF($A12="","",IF(OR($I12="",$I12&gt;=DATE(2026,10,2)),"Actif","Sorti"))</f>
        <v/>
      </c>
      <c r="Q12" s="27">
        <f>IF($H12="","",ROUND((DATE(2026,10,2)-$H12)/365,1))</f>
        <v/>
      </c>
      <c r="R12" s="28">
        <f>IF($A12="","",IFERROR($L12/$K12,0))</f>
        <v/>
      </c>
    </row>
    <row r="13">
      <c r="A13" s="2" t="n"/>
      <c r="B13" s="3" t="n"/>
      <c r="C13" s="3" t="n"/>
      <c r="D13" s="3" t="n"/>
      <c r="E13" s="3" t="n"/>
      <c r="F13" s="3" t="n"/>
      <c r="G13" s="2" t="n"/>
      <c r="H13" s="24" t="n"/>
      <c r="I13" s="24" t="n"/>
      <c r="J13" s="25" t="n"/>
      <c r="K13" s="26" t="n"/>
      <c r="L13" s="26" t="n"/>
      <c r="M13" s="26" t="n"/>
      <c r="N13" s="2" t="n"/>
      <c r="O13" s="11">
        <f>IF($A13="","",IFERROR(VLOOKUP($E13,'Référentiels'!$A$2:$B$7,2,FALSE),"À définir"))</f>
        <v/>
      </c>
      <c r="P13" s="12">
        <f>IF($A13="","",IF(OR($I13="",$I13&gt;=DATE(2026,10,2)),"Actif","Sorti"))</f>
        <v/>
      </c>
      <c r="Q13" s="29">
        <f>IF($H13="","",ROUND((DATE(2026,10,2)-$H13)/365,1))</f>
        <v/>
      </c>
      <c r="R13" s="30">
        <f>IF($A13="","",IFERROR($L13/$K13,0))</f>
        <v/>
      </c>
    </row>
    <row r="14">
      <c r="A14" s="2" t="n"/>
      <c r="B14" s="3" t="n"/>
      <c r="C14" s="3" t="n"/>
      <c r="D14" s="3" t="n"/>
      <c r="E14" s="3" t="n"/>
      <c r="F14" s="3" t="n"/>
      <c r="G14" s="2" t="n"/>
      <c r="H14" s="24" t="n"/>
      <c r="I14" s="24" t="n"/>
      <c r="J14" s="25" t="n"/>
      <c r="K14" s="26" t="n"/>
      <c r="L14" s="26" t="n"/>
      <c r="M14" s="26" t="n"/>
      <c r="N14" s="2" t="n"/>
      <c r="O14" s="7">
        <f>IF($A14="","",IFERROR(VLOOKUP($E14,'Référentiels'!$A$2:$B$7,2,FALSE),"À définir"))</f>
        <v/>
      </c>
      <c r="P14" s="8">
        <f>IF($A14="","",IF(OR($I14="",$I14&gt;=DATE(2026,10,2)),"Actif","Sorti"))</f>
        <v/>
      </c>
      <c r="Q14" s="27">
        <f>IF($H14="","",ROUND((DATE(2026,10,2)-$H14)/365,1))</f>
        <v/>
      </c>
      <c r="R14" s="28">
        <f>IF($A14="","",IFERROR($L14/$K14,0))</f>
        <v/>
      </c>
    </row>
    <row r="15">
      <c r="A15" s="2" t="n"/>
      <c r="B15" s="3" t="n"/>
      <c r="C15" s="3" t="n"/>
      <c r="D15" s="3" t="n"/>
      <c r="E15" s="3" t="n"/>
      <c r="F15" s="3" t="n"/>
      <c r="G15" s="2" t="n"/>
      <c r="H15" s="24" t="n"/>
      <c r="I15" s="24" t="n"/>
      <c r="J15" s="25" t="n"/>
      <c r="K15" s="26" t="n"/>
      <c r="L15" s="26" t="n"/>
      <c r="M15" s="26" t="n"/>
      <c r="N15" s="2" t="n"/>
      <c r="O15" s="11">
        <f>IF($A15="","",IFERROR(VLOOKUP($E15,'Référentiels'!$A$2:$B$7,2,FALSE),"À définir"))</f>
        <v/>
      </c>
      <c r="P15" s="12">
        <f>IF($A15="","",IF(OR($I15="",$I15&gt;=DATE(2026,10,2)),"Actif","Sorti"))</f>
        <v/>
      </c>
      <c r="Q15" s="29">
        <f>IF($H15="","",ROUND((DATE(2026,10,2)-$H15)/365,1))</f>
        <v/>
      </c>
      <c r="R15" s="30">
        <f>IF($A15="","",IFERROR($L15/$K15,0))</f>
        <v/>
      </c>
    </row>
    <row r="16">
      <c r="A16" s="2" t="n"/>
      <c r="B16" s="3" t="n"/>
      <c r="C16" s="3" t="n"/>
      <c r="D16" s="3" t="n"/>
      <c r="E16" s="3" t="n"/>
      <c r="F16" s="3" t="n"/>
      <c r="G16" s="2" t="n"/>
      <c r="H16" s="24" t="n"/>
      <c r="I16" s="24" t="n"/>
      <c r="J16" s="25" t="n"/>
      <c r="K16" s="26" t="n"/>
      <c r="L16" s="26" t="n"/>
      <c r="M16" s="26" t="n"/>
      <c r="N16" s="2" t="n"/>
      <c r="O16" s="7">
        <f>IF($A16="","",IFERROR(VLOOKUP($E16,'Référentiels'!$A$2:$B$7,2,FALSE),"À définir"))</f>
        <v/>
      </c>
      <c r="P16" s="8">
        <f>IF($A16="","",IF(OR($I16="",$I16&gt;=DATE(2026,10,2)),"Actif","Sorti"))</f>
        <v/>
      </c>
      <c r="Q16" s="27">
        <f>IF($H16="","",ROUND((DATE(2026,10,2)-$H16)/365,1))</f>
        <v/>
      </c>
      <c r="R16" s="28">
        <f>IF($A16="","",IFERROR($L16/$K16,0))</f>
        <v/>
      </c>
    </row>
    <row r="17">
      <c r="A17" s="2" t="n"/>
      <c r="B17" s="3" t="n"/>
      <c r="C17" s="3" t="n"/>
      <c r="D17" s="3" t="n"/>
      <c r="E17" s="3" t="n"/>
      <c r="F17" s="3" t="n"/>
      <c r="G17" s="2" t="n"/>
      <c r="H17" s="24" t="n"/>
      <c r="I17" s="24" t="n"/>
      <c r="J17" s="25" t="n"/>
      <c r="K17" s="26" t="n"/>
      <c r="L17" s="26" t="n"/>
      <c r="M17" s="26" t="n"/>
      <c r="N17" s="2" t="n"/>
      <c r="O17" s="11">
        <f>IF($A17="","",IFERROR(VLOOKUP($E17,'Référentiels'!$A$2:$B$7,2,FALSE),"À définir"))</f>
        <v/>
      </c>
      <c r="P17" s="12">
        <f>IF($A17="","",IF(OR($I17="",$I17&gt;=DATE(2026,10,2)),"Actif","Sorti"))</f>
        <v/>
      </c>
      <c r="Q17" s="29">
        <f>IF($H17="","",ROUND((DATE(2026,10,2)-$H17)/365,1))</f>
        <v/>
      </c>
      <c r="R17" s="30">
        <f>IF($A17="","",IFERROR($L17/$K17,0))</f>
        <v/>
      </c>
    </row>
    <row r="18">
      <c r="A18" s="2" t="n"/>
      <c r="B18" s="3" t="n"/>
      <c r="C18" s="3" t="n"/>
      <c r="D18" s="3" t="n"/>
      <c r="E18" s="3" t="n"/>
      <c r="F18" s="3" t="n"/>
      <c r="G18" s="2" t="n"/>
      <c r="H18" s="24" t="n"/>
      <c r="I18" s="24" t="n"/>
      <c r="J18" s="25" t="n"/>
      <c r="K18" s="26" t="n"/>
      <c r="L18" s="26" t="n"/>
      <c r="M18" s="26" t="n"/>
      <c r="N18" s="2" t="n"/>
      <c r="O18" s="7">
        <f>IF($A18="","",IFERROR(VLOOKUP($E18,'Référentiels'!$A$2:$B$7,2,FALSE),"À définir"))</f>
        <v/>
      </c>
      <c r="P18" s="8">
        <f>IF($A18="","",IF(OR($I18="",$I18&gt;=DATE(2026,10,2)),"Actif","Sorti"))</f>
        <v/>
      </c>
      <c r="Q18" s="27">
        <f>IF($H18="","",ROUND((DATE(2026,10,2)-$H18)/365,1))</f>
        <v/>
      </c>
      <c r="R18" s="28">
        <f>IF($A18="","",IFERROR($L18/$K18,0))</f>
        <v/>
      </c>
    </row>
    <row r="19">
      <c r="A19" s="2" t="n"/>
      <c r="B19" s="3" t="n"/>
      <c r="C19" s="3" t="n"/>
      <c r="D19" s="3" t="n"/>
      <c r="E19" s="3" t="n"/>
      <c r="F19" s="3" t="n"/>
      <c r="G19" s="2" t="n"/>
      <c r="H19" s="24" t="n"/>
      <c r="I19" s="24" t="n"/>
      <c r="J19" s="25" t="n"/>
      <c r="K19" s="26" t="n"/>
      <c r="L19" s="26" t="n"/>
      <c r="M19" s="26" t="n"/>
      <c r="N19" s="2" t="n"/>
      <c r="O19" s="11">
        <f>IF($A19="","",IFERROR(VLOOKUP($E19,'Référentiels'!$A$2:$B$7,2,FALSE),"À définir"))</f>
        <v/>
      </c>
      <c r="P19" s="12">
        <f>IF($A19="","",IF(OR($I19="",$I19&gt;=DATE(2026,10,2)),"Actif","Sorti"))</f>
        <v/>
      </c>
      <c r="Q19" s="29">
        <f>IF($H19="","",ROUND((DATE(2026,10,2)-$H19)/365,1))</f>
        <v/>
      </c>
      <c r="R19" s="30">
        <f>IF($A19="","",IFERROR($L19/$K19,0))</f>
        <v/>
      </c>
    </row>
    <row r="20">
      <c r="A20" s="2" t="n"/>
      <c r="B20" s="3" t="n"/>
      <c r="C20" s="3" t="n"/>
      <c r="D20" s="3" t="n"/>
      <c r="E20" s="3" t="n"/>
      <c r="F20" s="3" t="n"/>
      <c r="G20" s="2" t="n"/>
      <c r="H20" s="24" t="n"/>
      <c r="I20" s="24" t="n"/>
      <c r="J20" s="25" t="n"/>
      <c r="K20" s="26" t="n"/>
      <c r="L20" s="26" t="n"/>
      <c r="M20" s="26" t="n"/>
      <c r="N20" s="2" t="n"/>
      <c r="O20" s="7">
        <f>IF($A20="","",IFERROR(VLOOKUP($E20,'Référentiels'!$A$2:$B$7,2,FALSE),"À définir"))</f>
        <v/>
      </c>
      <c r="P20" s="8">
        <f>IF($A20="","",IF(OR($I20="",$I20&gt;=DATE(2026,10,2)),"Actif","Sorti"))</f>
        <v/>
      </c>
      <c r="Q20" s="27">
        <f>IF($H20="","",ROUND((DATE(2026,10,2)-$H20)/365,1))</f>
        <v/>
      </c>
      <c r="R20" s="28">
        <f>IF($A20="","",IFERROR($L20/$K20,0))</f>
        <v/>
      </c>
    </row>
    <row r="21">
      <c r="A21" s="2" t="n"/>
      <c r="B21" s="3" t="n"/>
      <c r="C21" s="3" t="n"/>
      <c r="D21" s="3" t="n"/>
      <c r="E21" s="3" t="n"/>
      <c r="F21" s="3" t="n"/>
      <c r="G21" s="2" t="n"/>
      <c r="H21" s="24" t="n"/>
      <c r="I21" s="24" t="n"/>
      <c r="J21" s="25" t="n"/>
      <c r="K21" s="26" t="n"/>
      <c r="L21" s="26" t="n"/>
      <c r="M21" s="26" t="n"/>
      <c r="N21" s="2" t="n"/>
      <c r="O21" s="11">
        <f>IF($A21="","",IFERROR(VLOOKUP($E21,'Référentiels'!$A$2:$B$7,2,FALSE),"À définir"))</f>
        <v/>
      </c>
      <c r="P21" s="12">
        <f>IF($A21="","",IF(OR($I21="",$I21&gt;=DATE(2026,10,2)),"Actif","Sorti"))</f>
        <v/>
      </c>
      <c r="Q21" s="29">
        <f>IF($H21="","",ROUND((DATE(2026,10,2)-$H21)/365,1))</f>
        <v/>
      </c>
      <c r="R21" s="30">
        <f>IF($A21="","",IFERROR($L21/$K21,0))</f>
        <v/>
      </c>
    </row>
    <row r="22">
      <c r="A22" s="2" t="n"/>
      <c r="B22" s="3" t="n"/>
      <c r="C22" s="3" t="n"/>
      <c r="D22" s="3" t="n"/>
      <c r="E22" s="3" t="n"/>
      <c r="F22" s="3" t="n"/>
      <c r="G22" s="2" t="n"/>
      <c r="H22" s="24" t="n"/>
      <c r="I22" s="24" t="n"/>
      <c r="J22" s="25" t="n"/>
      <c r="K22" s="26" t="n"/>
      <c r="L22" s="26" t="n"/>
      <c r="M22" s="26" t="n"/>
      <c r="N22" s="2" t="n"/>
      <c r="O22" s="7">
        <f>IF($A22="","",IFERROR(VLOOKUP($E22,'Référentiels'!$A$2:$B$7,2,FALSE),"À définir"))</f>
        <v/>
      </c>
      <c r="P22" s="8">
        <f>IF($A22="","",IF(OR($I22="",$I22&gt;=DATE(2026,10,2)),"Actif","Sorti"))</f>
        <v/>
      </c>
      <c r="Q22" s="27">
        <f>IF($H22="","",ROUND((DATE(2026,10,2)-$H22)/365,1))</f>
        <v/>
      </c>
      <c r="R22" s="28">
        <f>IF($A22="","",IFERROR($L22/$K22,0))</f>
        <v/>
      </c>
    </row>
    <row r="23">
      <c r="A23" s="2" t="n"/>
      <c r="B23" s="3" t="n"/>
      <c r="C23" s="3" t="n"/>
      <c r="D23" s="3" t="n"/>
      <c r="E23" s="3" t="n"/>
      <c r="F23" s="3" t="n"/>
      <c r="G23" s="2" t="n"/>
      <c r="H23" s="24" t="n"/>
      <c r="I23" s="24" t="n"/>
      <c r="J23" s="25" t="n"/>
      <c r="K23" s="26" t="n"/>
      <c r="L23" s="26" t="n"/>
      <c r="M23" s="26" t="n"/>
      <c r="N23" s="2" t="n"/>
      <c r="O23" s="11">
        <f>IF($A23="","",IFERROR(VLOOKUP($E23,'Référentiels'!$A$2:$B$7,2,FALSE),"À définir"))</f>
        <v/>
      </c>
      <c r="P23" s="12">
        <f>IF($A23="","",IF(OR($I23="",$I23&gt;=DATE(2026,10,2)),"Actif","Sorti"))</f>
        <v/>
      </c>
      <c r="Q23" s="29">
        <f>IF($H23="","",ROUND((DATE(2026,10,2)-$H23)/365,1))</f>
        <v/>
      </c>
      <c r="R23" s="30">
        <f>IF($A23="","",IFERROR($L23/$K23,0))</f>
        <v/>
      </c>
    </row>
    <row r="24">
      <c r="A24" s="2" t="n"/>
      <c r="B24" s="3" t="n"/>
      <c r="C24" s="3" t="n"/>
      <c r="D24" s="3" t="n"/>
      <c r="E24" s="3" t="n"/>
      <c r="F24" s="3" t="n"/>
      <c r="G24" s="2" t="n"/>
      <c r="H24" s="24" t="n"/>
      <c r="I24" s="24" t="n"/>
      <c r="J24" s="25" t="n"/>
      <c r="K24" s="26" t="n"/>
      <c r="L24" s="26" t="n"/>
      <c r="M24" s="26" t="n"/>
      <c r="N24" s="2" t="n"/>
      <c r="O24" s="7">
        <f>IF($A24="","",IFERROR(VLOOKUP($E24,'Référentiels'!$A$2:$B$7,2,FALSE),"À définir"))</f>
        <v/>
      </c>
      <c r="P24" s="8">
        <f>IF($A24="","",IF(OR($I24="",$I24&gt;=DATE(2026,10,2)),"Actif","Sorti"))</f>
        <v/>
      </c>
      <c r="Q24" s="27">
        <f>IF($H24="","",ROUND((DATE(2026,10,2)-$H24)/365,1))</f>
        <v/>
      </c>
      <c r="R24" s="28">
        <f>IF($A24="","",IFERROR($L24/$K24,0))</f>
        <v/>
      </c>
    </row>
    <row r="25">
      <c r="A25" s="2" t="n"/>
      <c r="B25" s="3" t="n"/>
      <c r="C25" s="3" t="n"/>
      <c r="D25" s="3" t="n"/>
      <c r="E25" s="3" t="n"/>
      <c r="F25" s="3" t="n"/>
      <c r="G25" s="2" t="n"/>
      <c r="H25" s="24" t="n"/>
      <c r="I25" s="24" t="n"/>
      <c r="J25" s="25" t="n"/>
      <c r="K25" s="26" t="n"/>
      <c r="L25" s="26" t="n"/>
      <c r="M25" s="26" t="n"/>
      <c r="N25" s="2" t="n"/>
      <c r="O25" s="11">
        <f>IF($A25="","",IFERROR(VLOOKUP($E25,'Référentiels'!$A$2:$B$7,2,FALSE),"À définir"))</f>
        <v/>
      </c>
      <c r="P25" s="12">
        <f>IF($A25="","",IF(OR($I25="",$I25&gt;=DATE(2026,10,2)),"Actif","Sorti"))</f>
        <v/>
      </c>
      <c r="Q25" s="29">
        <f>IF($H25="","",ROUND((DATE(2026,10,2)-$H25)/365,1))</f>
        <v/>
      </c>
      <c r="R25" s="30">
        <f>IF($A25="","",IFERROR($L25/$K25,0))</f>
        <v/>
      </c>
    </row>
    <row r="26">
      <c r="A26" s="2" t="n"/>
      <c r="B26" s="3" t="n"/>
      <c r="C26" s="3" t="n"/>
      <c r="D26" s="3" t="n"/>
      <c r="E26" s="3" t="n"/>
      <c r="F26" s="3" t="n"/>
      <c r="G26" s="2" t="n"/>
      <c r="H26" s="24" t="n"/>
      <c r="I26" s="24" t="n"/>
      <c r="J26" s="25" t="n"/>
      <c r="K26" s="26" t="n"/>
      <c r="L26" s="26" t="n"/>
      <c r="M26" s="26" t="n"/>
      <c r="N26" s="2" t="n"/>
      <c r="O26" s="7">
        <f>IF($A26="","",IFERROR(VLOOKUP($E26,'Référentiels'!$A$2:$B$7,2,FALSE),"À définir"))</f>
        <v/>
      </c>
      <c r="P26" s="8">
        <f>IF($A26="","",IF(OR($I26="",$I26&gt;=DATE(2026,10,2)),"Actif","Sorti"))</f>
        <v/>
      </c>
      <c r="Q26" s="27">
        <f>IF($H26="","",ROUND((DATE(2026,10,2)-$H26)/365,1))</f>
        <v/>
      </c>
      <c r="R26" s="28">
        <f>IF($A26="","",IFERROR($L26/$K26,0))</f>
        <v/>
      </c>
    </row>
    <row r="27">
      <c r="A27" s="2" t="n"/>
      <c r="B27" s="3" t="n"/>
      <c r="C27" s="3" t="n"/>
      <c r="D27" s="3" t="n"/>
      <c r="E27" s="3" t="n"/>
      <c r="F27" s="3" t="n"/>
      <c r="G27" s="2" t="n"/>
      <c r="H27" s="24" t="n"/>
      <c r="I27" s="24" t="n"/>
      <c r="J27" s="25" t="n"/>
      <c r="K27" s="26" t="n"/>
      <c r="L27" s="26" t="n"/>
      <c r="M27" s="26" t="n"/>
      <c r="N27" s="2" t="n"/>
      <c r="O27" s="11">
        <f>IF($A27="","",IFERROR(VLOOKUP($E27,'Référentiels'!$A$2:$B$7,2,FALSE),"À définir"))</f>
        <v/>
      </c>
      <c r="P27" s="12">
        <f>IF($A27="","",IF(OR($I27="",$I27&gt;=DATE(2026,10,2)),"Actif","Sorti"))</f>
        <v/>
      </c>
      <c r="Q27" s="29">
        <f>IF($H27="","",ROUND((DATE(2026,10,2)-$H27)/365,1))</f>
        <v/>
      </c>
      <c r="R27" s="30">
        <f>IF($A27="","",IFERROR($L27/$K27,0))</f>
        <v/>
      </c>
    </row>
    <row r="28">
      <c r="A28" s="2" t="n"/>
      <c r="B28" s="3" t="n"/>
      <c r="C28" s="3" t="n"/>
      <c r="D28" s="3" t="n"/>
      <c r="E28" s="3" t="n"/>
      <c r="F28" s="3" t="n"/>
      <c r="G28" s="2" t="n"/>
      <c r="H28" s="24" t="n"/>
      <c r="I28" s="24" t="n"/>
      <c r="J28" s="25" t="n"/>
      <c r="K28" s="26" t="n"/>
      <c r="L28" s="26" t="n"/>
      <c r="M28" s="26" t="n"/>
      <c r="N28" s="2" t="n"/>
      <c r="O28" s="7">
        <f>IF($A28="","",IFERROR(VLOOKUP($E28,'Référentiels'!$A$2:$B$7,2,FALSE),"À définir"))</f>
        <v/>
      </c>
      <c r="P28" s="8">
        <f>IF($A28="","",IF(OR($I28="",$I28&gt;=DATE(2026,10,2)),"Actif","Sorti"))</f>
        <v/>
      </c>
      <c r="Q28" s="27">
        <f>IF($H28="","",ROUND((DATE(2026,10,2)-$H28)/365,1))</f>
        <v/>
      </c>
      <c r="R28" s="28">
        <f>IF($A28="","",IFERROR($L28/$K28,0))</f>
        <v/>
      </c>
    </row>
    <row r="29">
      <c r="A29" s="2" t="n"/>
      <c r="B29" s="3" t="n"/>
      <c r="C29" s="3" t="n"/>
      <c r="D29" s="3" t="n"/>
      <c r="E29" s="3" t="n"/>
      <c r="F29" s="3" t="n"/>
      <c r="G29" s="2" t="n"/>
      <c r="H29" s="24" t="n"/>
      <c r="I29" s="24" t="n"/>
      <c r="J29" s="25" t="n"/>
      <c r="K29" s="26" t="n"/>
      <c r="L29" s="26" t="n"/>
      <c r="M29" s="26" t="n"/>
      <c r="N29" s="2" t="n"/>
      <c r="O29" s="11">
        <f>IF($A29="","",IFERROR(VLOOKUP($E29,'Référentiels'!$A$2:$B$7,2,FALSE),"À définir"))</f>
        <v/>
      </c>
      <c r="P29" s="12">
        <f>IF($A29="","",IF(OR($I29="",$I29&gt;=DATE(2026,10,2)),"Actif","Sorti"))</f>
        <v/>
      </c>
      <c r="Q29" s="29">
        <f>IF($H29="","",ROUND((DATE(2026,10,2)-$H29)/365,1))</f>
        <v/>
      </c>
      <c r="R29" s="30">
        <f>IF($A29="","",IFERROR($L29/$K29,0))</f>
        <v/>
      </c>
    </row>
    <row r="30">
      <c r="A30" s="2" t="n"/>
      <c r="B30" s="3" t="n"/>
      <c r="C30" s="3" t="n"/>
      <c r="D30" s="3" t="n"/>
      <c r="E30" s="3" t="n"/>
      <c r="F30" s="3" t="n"/>
      <c r="G30" s="2" t="n"/>
      <c r="H30" s="24" t="n"/>
      <c r="I30" s="24" t="n"/>
      <c r="J30" s="25" t="n"/>
      <c r="K30" s="26" t="n"/>
      <c r="L30" s="26" t="n"/>
      <c r="M30" s="26" t="n"/>
      <c r="N30" s="2" t="n"/>
      <c r="O30" s="7">
        <f>IF($A30="","",IFERROR(VLOOKUP($E30,'Référentiels'!$A$2:$B$7,2,FALSE),"À définir"))</f>
        <v/>
      </c>
      <c r="P30" s="8">
        <f>IF($A30="","",IF(OR($I30="",$I30&gt;=DATE(2026,10,2)),"Actif","Sorti"))</f>
        <v/>
      </c>
      <c r="Q30" s="27">
        <f>IF($H30="","",ROUND((DATE(2026,10,2)-$H30)/365,1))</f>
        <v/>
      </c>
      <c r="R30" s="28">
        <f>IF($A30="","",IFERROR($L30/$K30,0))</f>
        <v/>
      </c>
    </row>
    <row r="31">
      <c r="A31" s="2" t="n"/>
      <c r="B31" s="3" t="n"/>
      <c r="C31" s="3" t="n"/>
      <c r="D31" s="3" t="n"/>
      <c r="E31" s="3" t="n"/>
      <c r="F31" s="3" t="n"/>
      <c r="G31" s="2" t="n"/>
      <c r="H31" s="24" t="n"/>
      <c r="I31" s="24" t="n"/>
      <c r="J31" s="25" t="n"/>
      <c r="K31" s="26" t="n"/>
      <c r="L31" s="26" t="n"/>
      <c r="M31" s="26" t="n"/>
      <c r="N31" s="2" t="n"/>
      <c r="O31" s="11">
        <f>IF($A31="","",IFERROR(VLOOKUP($E31,'Référentiels'!$A$2:$B$7,2,FALSE),"À définir"))</f>
        <v/>
      </c>
      <c r="P31" s="12">
        <f>IF($A31="","",IF(OR($I31="",$I31&gt;=DATE(2026,10,2)),"Actif","Sorti"))</f>
        <v/>
      </c>
      <c r="Q31" s="29">
        <f>IF($H31="","",ROUND((DATE(2026,10,2)-$H31)/365,1))</f>
        <v/>
      </c>
      <c r="R31" s="30">
        <f>IF($A31="","",IFERROR($L31/$K31,0))</f>
        <v/>
      </c>
    </row>
    <row r="32">
      <c r="A32" s="2" t="n"/>
      <c r="B32" s="3" t="n"/>
      <c r="C32" s="3" t="n"/>
      <c r="D32" s="3" t="n"/>
      <c r="E32" s="3" t="n"/>
      <c r="F32" s="3" t="n"/>
      <c r="G32" s="2" t="n"/>
      <c r="H32" s="24" t="n"/>
      <c r="I32" s="24" t="n"/>
      <c r="J32" s="25" t="n"/>
      <c r="K32" s="26" t="n"/>
      <c r="L32" s="26" t="n"/>
      <c r="M32" s="26" t="n"/>
      <c r="N32" s="2" t="n"/>
      <c r="O32" s="7">
        <f>IF($A32="","",IFERROR(VLOOKUP($E32,'Référentiels'!$A$2:$B$7,2,FALSE),"À définir"))</f>
        <v/>
      </c>
      <c r="P32" s="8">
        <f>IF($A32="","",IF(OR($I32="",$I32&gt;=DATE(2026,10,2)),"Actif","Sorti"))</f>
        <v/>
      </c>
      <c r="Q32" s="27">
        <f>IF($H32="","",ROUND((DATE(2026,10,2)-$H32)/365,1))</f>
        <v/>
      </c>
      <c r="R32" s="28">
        <f>IF($A32="","",IFERROR($L32/$K32,0))</f>
        <v/>
      </c>
    </row>
    <row r="33">
      <c r="A33" s="2" t="n"/>
      <c r="B33" s="3" t="n"/>
      <c r="C33" s="3" t="n"/>
      <c r="D33" s="3" t="n"/>
      <c r="E33" s="3" t="n"/>
      <c r="F33" s="3" t="n"/>
      <c r="G33" s="2" t="n"/>
      <c r="H33" s="24" t="n"/>
      <c r="I33" s="24" t="n"/>
      <c r="J33" s="25" t="n"/>
      <c r="K33" s="26" t="n"/>
      <c r="L33" s="26" t="n"/>
      <c r="M33" s="26" t="n"/>
      <c r="N33" s="2" t="n"/>
      <c r="O33" s="11">
        <f>IF($A33="","",IFERROR(VLOOKUP($E33,'Référentiels'!$A$2:$B$7,2,FALSE),"À définir"))</f>
        <v/>
      </c>
      <c r="P33" s="12">
        <f>IF($A33="","",IF(OR($I33="",$I33&gt;=DATE(2026,10,2)),"Actif","Sorti"))</f>
        <v/>
      </c>
      <c r="Q33" s="29">
        <f>IF($H33="","",ROUND((DATE(2026,10,2)-$H33)/365,1))</f>
        <v/>
      </c>
      <c r="R33" s="30">
        <f>IF($A33="","",IFERROR($L33/$K33,0))</f>
        <v/>
      </c>
    </row>
    <row r="34">
      <c r="A34" s="2" t="n"/>
      <c r="B34" s="3" t="n"/>
      <c r="C34" s="3" t="n"/>
      <c r="D34" s="3" t="n"/>
      <c r="E34" s="3" t="n"/>
      <c r="F34" s="3" t="n"/>
      <c r="G34" s="2" t="n"/>
      <c r="H34" s="24" t="n"/>
      <c r="I34" s="24" t="n"/>
      <c r="J34" s="25" t="n"/>
      <c r="K34" s="26" t="n"/>
      <c r="L34" s="26" t="n"/>
      <c r="M34" s="26" t="n"/>
      <c r="N34" s="2" t="n"/>
      <c r="O34" s="7">
        <f>IF($A34="","",IFERROR(VLOOKUP($E34,'Référentiels'!$A$2:$B$7,2,FALSE),"À définir"))</f>
        <v/>
      </c>
      <c r="P34" s="8">
        <f>IF($A34="","",IF(OR($I34="",$I34&gt;=DATE(2026,10,2)),"Actif","Sorti"))</f>
        <v/>
      </c>
      <c r="Q34" s="27">
        <f>IF($H34="","",ROUND((DATE(2026,10,2)-$H34)/365,1))</f>
        <v/>
      </c>
      <c r="R34" s="28">
        <f>IF($A34="","",IFERROR($L34/$K34,0))</f>
        <v/>
      </c>
    </row>
    <row r="35">
      <c r="A35" s="2" t="n"/>
      <c r="B35" s="3" t="n"/>
      <c r="C35" s="3" t="n"/>
      <c r="D35" s="3" t="n"/>
      <c r="E35" s="3" t="n"/>
      <c r="F35" s="3" t="n"/>
      <c r="G35" s="2" t="n"/>
      <c r="H35" s="24" t="n"/>
      <c r="I35" s="24" t="n"/>
      <c r="J35" s="25" t="n"/>
      <c r="K35" s="26" t="n"/>
      <c r="L35" s="26" t="n"/>
      <c r="M35" s="26" t="n"/>
      <c r="N35" s="2" t="n"/>
      <c r="O35" s="11">
        <f>IF($A35="","",IFERROR(VLOOKUP($E35,'Référentiels'!$A$2:$B$7,2,FALSE),"À définir"))</f>
        <v/>
      </c>
      <c r="P35" s="12">
        <f>IF($A35="","",IF(OR($I35="",$I35&gt;=DATE(2026,10,2)),"Actif","Sorti"))</f>
        <v/>
      </c>
      <c r="Q35" s="29">
        <f>IF($H35="","",ROUND((DATE(2026,10,2)-$H35)/365,1))</f>
        <v/>
      </c>
      <c r="R35" s="30">
        <f>IF($A35="","",IFERROR($L35/$K35,0))</f>
        <v/>
      </c>
    </row>
    <row r="36">
      <c r="A36" s="2" t="n"/>
      <c r="B36" s="3" t="n"/>
      <c r="C36" s="3" t="n"/>
      <c r="D36" s="3" t="n"/>
      <c r="E36" s="3" t="n"/>
      <c r="F36" s="3" t="n"/>
      <c r="G36" s="2" t="n"/>
      <c r="H36" s="24" t="n"/>
      <c r="I36" s="24" t="n"/>
      <c r="J36" s="25" t="n"/>
      <c r="K36" s="26" t="n"/>
      <c r="L36" s="26" t="n"/>
      <c r="M36" s="26" t="n"/>
      <c r="N36" s="2" t="n"/>
      <c r="O36" s="7">
        <f>IF($A36="","",IFERROR(VLOOKUP($E36,'Référentiels'!$A$2:$B$7,2,FALSE),"À définir"))</f>
        <v/>
      </c>
      <c r="P36" s="8">
        <f>IF($A36="","",IF(OR($I36="",$I36&gt;=DATE(2026,10,2)),"Actif","Sorti"))</f>
        <v/>
      </c>
      <c r="Q36" s="27">
        <f>IF($H36="","",ROUND((DATE(2026,10,2)-$H36)/365,1))</f>
        <v/>
      </c>
      <c r="R36" s="28">
        <f>IF($A36="","",IFERROR($L36/$K36,0))</f>
        <v/>
      </c>
    </row>
    <row r="37">
      <c r="A37" s="2" t="n"/>
      <c r="B37" s="3" t="n"/>
      <c r="C37" s="3" t="n"/>
      <c r="D37" s="3" t="n"/>
      <c r="E37" s="3" t="n"/>
      <c r="F37" s="3" t="n"/>
      <c r="G37" s="2" t="n"/>
      <c r="H37" s="24" t="n"/>
      <c r="I37" s="24" t="n"/>
      <c r="J37" s="25" t="n"/>
      <c r="K37" s="26" t="n"/>
      <c r="L37" s="26" t="n"/>
      <c r="M37" s="26" t="n"/>
      <c r="N37" s="2" t="n"/>
      <c r="O37" s="11">
        <f>IF($A37="","",IFERROR(VLOOKUP($E37,'Référentiels'!$A$2:$B$7,2,FALSE),"À définir"))</f>
        <v/>
      </c>
      <c r="P37" s="12">
        <f>IF($A37="","",IF(OR($I37="",$I37&gt;=DATE(2026,10,2)),"Actif","Sorti"))</f>
        <v/>
      </c>
      <c r="Q37" s="29">
        <f>IF($H37="","",ROUND((DATE(2026,10,2)-$H37)/365,1))</f>
        <v/>
      </c>
      <c r="R37" s="30">
        <f>IF($A37="","",IFERROR($L37/$K37,0))</f>
        <v/>
      </c>
    </row>
    <row r="38">
      <c r="A38" s="2" t="n"/>
      <c r="B38" s="3" t="n"/>
      <c r="C38" s="3" t="n"/>
      <c r="D38" s="3" t="n"/>
      <c r="E38" s="3" t="n"/>
      <c r="F38" s="3" t="n"/>
      <c r="G38" s="2" t="n"/>
      <c r="H38" s="24" t="n"/>
      <c r="I38" s="24" t="n"/>
      <c r="J38" s="25" t="n"/>
      <c r="K38" s="26" t="n"/>
      <c r="L38" s="26" t="n"/>
      <c r="M38" s="26" t="n"/>
      <c r="N38" s="2" t="n"/>
      <c r="O38" s="7">
        <f>IF($A38="","",IFERROR(VLOOKUP($E38,'Référentiels'!$A$2:$B$7,2,FALSE),"À définir"))</f>
        <v/>
      </c>
      <c r="P38" s="8">
        <f>IF($A38="","",IF(OR($I38="",$I38&gt;=DATE(2026,10,2)),"Actif","Sorti"))</f>
        <v/>
      </c>
      <c r="Q38" s="27">
        <f>IF($H38="","",ROUND((DATE(2026,10,2)-$H38)/365,1))</f>
        <v/>
      </c>
      <c r="R38" s="28">
        <f>IF($A38="","",IFERROR($L38/$K38,0))</f>
        <v/>
      </c>
    </row>
    <row r="39">
      <c r="A39" s="2" t="n"/>
      <c r="B39" s="3" t="n"/>
      <c r="C39" s="3" t="n"/>
      <c r="D39" s="3" t="n"/>
      <c r="E39" s="3" t="n"/>
      <c r="F39" s="3" t="n"/>
      <c r="G39" s="2" t="n"/>
      <c r="H39" s="24" t="n"/>
      <c r="I39" s="24" t="n"/>
      <c r="J39" s="25" t="n"/>
      <c r="K39" s="26" t="n"/>
      <c r="L39" s="26" t="n"/>
      <c r="M39" s="26" t="n"/>
      <c r="N39" s="2" t="n"/>
      <c r="O39" s="11">
        <f>IF($A39="","",IFERROR(VLOOKUP($E39,'Référentiels'!$A$2:$B$7,2,FALSE),"À définir"))</f>
        <v/>
      </c>
      <c r="P39" s="12">
        <f>IF($A39="","",IF(OR($I39="",$I39&gt;=DATE(2026,10,2)),"Actif","Sorti"))</f>
        <v/>
      </c>
      <c r="Q39" s="29">
        <f>IF($H39="","",ROUND((DATE(2026,10,2)-$H39)/365,1))</f>
        <v/>
      </c>
      <c r="R39" s="30">
        <f>IF($A39="","",IFERROR($L39/$K39,0))</f>
        <v/>
      </c>
    </row>
    <row r="40">
      <c r="A40" s="2" t="n"/>
      <c r="B40" s="3" t="n"/>
      <c r="C40" s="3" t="n"/>
      <c r="D40" s="3" t="n"/>
      <c r="E40" s="3" t="n"/>
      <c r="F40" s="3" t="n"/>
      <c r="G40" s="2" t="n"/>
      <c r="H40" s="24" t="n"/>
      <c r="I40" s="24" t="n"/>
      <c r="J40" s="25" t="n"/>
      <c r="K40" s="26" t="n"/>
      <c r="L40" s="26" t="n"/>
      <c r="M40" s="26" t="n"/>
      <c r="N40" s="2" t="n"/>
      <c r="O40" s="7">
        <f>IF($A40="","",IFERROR(VLOOKUP($E40,'Référentiels'!$A$2:$B$7,2,FALSE),"À définir"))</f>
        <v/>
      </c>
      <c r="P40" s="8">
        <f>IF($A40="","",IF(OR($I40="",$I40&gt;=DATE(2026,10,2)),"Actif","Sorti"))</f>
        <v/>
      </c>
      <c r="Q40" s="27">
        <f>IF($H40="","",ROUND((DATE(2026,10,2)-$H40)/365,1))</f>
        <v/>
      </c>
      <c r="R40" s="28">
        <f>IF($A40="","",IFERROR($L40/$K40,0))</f>
        <v/>
      </c>
    </row>
    <row r="41">
      <c r="A41" s="2" t="n"/>
      <c r="B41" s="3" t="n"/>
      <c r="C41" s="3" t="n"/>
      <c r="D41" s="3" t="n"/>
      <c r="E41" s="3" t="n"/>
      <c r="F41" s="3" t="n"/>
      <c r="G41" s="2" t="n"/>
      <c r="H41" s="24" t="n"/>
      <c r="I41" s="24" t="n"/>
      <c r="J41" s="25" t="n"/>
      <c r="K41" s="26" t="n"/>
      <c r="L41" s="26" t="n"/>
      <c r="M41" s="26" t="n"/>
      <c r="N41" s="2" t="n"/>
      <c r="O41" s="11">
        <f>IF($A41="","",IFERROR(VLOOKUP($E41,'Référentiels'!$A$2:$B$7,2,FALSE),"À définir"))</f>
        <v/>
      </c>
      <c r="P41" s="12">
        <f>IF($A41="","",IF(OR($I41="",$I41&gt;=DATE(2026,10,2)),"Actif","Sorti"))</f>
        <v/>
      </c>
      <c r="Q41" s="29">
        <f>IF($H41="","",ROUND((DATE(2026,10,2)-$H41)/365,1))</f>
        <v/>
      </c>
      <c r="R41" s="30">
        <f>IF($A41="","",IFERROR($L41/$K41,0))</f>
        <v/>
      </c>
    </row>
    <row r="42">
      <c r="A42" s="2" t="n"/>
      <c r="B42" s="3" t="n"/>
      <c r="C42" s="3" t="n"/>
      <c r="D42" s="3" t="n"/>
      <c r="E42" s="3" t="n"/>
      <c r="F42" s="3" t="n"/>
      <c r="G42" s="2" t="n"/>
      <c r="H42" s="24" t="n"/>
      <c r="I42" s="24" t="n"/>
      <c r="J42" s="25" t="n"/>
      <c r="K42" s="26" t="n"/>
      <c r="L42" s="26" t="n"/>
      <c r="M42" s="26" t="n"/>
      <c r="N42" s="2" t="n"/>
      <c r="O42" s="7">
        <f>IF($A42="","",IFERROR(VLOOKUP($E42,'Référentiels'!$A$2:$B$7,2,FALSE),"À définir"))</f>
        <v/>
      </c>
      <c r="P42" s="8">
        <f>IF($A42="","",IF(OR($I42="",$I42&gt;=DATE(2026,10,2)),"Actif","Sorti"))</f>
        <v/>
      </c>
      <c r="Q42" s="27">
        <f>IF($H42="","",ROUND((DATE(2026,10,2)-$H42)/365,1))</f>
        <v/>
      </c>
      <c r="R42" s="28">
        <f>IF($A42="","",IFERROR($L42/$K42,0))</f>
        <v/>
      </c>
    </row>
    <row r="43">
      <c r="A43" s="2" t="n"/>
      <c r="B43" s="3" t="n"/>
      <c r="C43" s="3" t="n"/>
      <c r="D43" s="3" t="n"/>
      <c r="E43" s="3" t="n"/>
      <c r="F43" s="3" t="n"/>
      <c r="G43" s="2" t="n"/>
      <c r="H43" s="24" t="n"/>
      <c r="I43" s="24" t="n"/>
      <c r="J43" s="25" t="n"/>
      <c r="K43" s="26" t="n"/>
      <c r="L43" s="26" t="n"/>
      <c r="M43" s="26" t="n"/>
      <c r="N43" s="2" t="n"/>
      <c r="O43" s="11">
        <f>IF($A43="","",IFERROR(VLOOKUP($E43,'Référentiels'!$A$2:$B$7,2,FALSE),"À définir"))</f>
        <v/>
      </c>
      <c r="P43" s="12">
        <f>IF($A43="","",IF(OR($I43="",$I43&gt;=DATE(2026,10,2)),"Actif","Sorti"))</f>
        <v/>
      </c>
      <c r="Q43" s="29">
        <f>IF($H43="","",ROUND((DATE(2026,10,2)-$H43)/365,1))</f>
        <v/>
      </c>
      <c r="R43" s="30">
        <f>IF($A43="","",IFERROR($L43/$K43,0))</f>
        <v/>
      </c>
    </row>
    <row r="44">
      <c r="A44" s="2" t="n"/>
      <c r="B44" s="3" t="n"/>
      <c r="C44" s="3" t="n"/>
      <c r="D44" s="3" t="n"/>
      <c r="E44" s="3" t="n"/>
      <c r="F44" s="3" t="n"/>
      <c r="G44" s="2" t="n"/>
      <c r="H44" s="24" t="n"/>
      <c r="I44" s="24" t="n"/>
      <c r="J44" s="25" t="n"/>
      <c r="K44" s="26" t="n"/>
      <c r="L44" s="26" t="n"/>
      <c r="M44" s="26" t="n"/>
      <c r="N44" s="2" t="n"/>
      <c r="O44" s="7">
        <f>IF($A44="","",IFERROR(VLOOKUP($E44,'Référentiels'!$A$2:$B$7,2,FALSE),"À définir"))</f>
        <v/>
      </c>
      <c r="P44" s="8">
        <f>IF($A44="","",IF(OR($I44="",$I44&gt;=DATE(2026,10,2)),"Actif","Sorti"))</f>
        <v/>
      </c>
      <c r="Q44" s="27">
        <f>IF($H44="","",ROUND((DATE(2026,10,2)-$H44)/365,1))</f>
        <v/>
      </c>
      <c r="R44" s="28">
        <f>IF($A44="","",IFERROR($L44/$K44,0))</f>
        <v/>
      </c>
    </row>
    <row r="45">
      <c r="A45" s="2" t="n"/>
      <c r="B45" s="3" t="n"/>
      <c r="C45" s="3" t="n"/>
      <c r="D45" s="3" t="n"/>
      <c r="E45" s="3" t="n"/>
      <c r="F45" s="3" t="n"/>
      <c r="G45" s="2" t="n"/>
      <c r="H45" s="24" t="n"/>
      <c r="I45" s="24" t="n"/>
      <c r="J45" s="25" t="n"/>
      <c r="K45" s="26" t="n"/>
      <c r="L45" s="26" t="n"/>
      <c r="M45" s="26" t="n"/>
      <c r="N45" s="2" t="n"/>
      <c r="O45" s="11">
        <f>IF($A45="","",IFERROR(VLOOKUP($E45,'Référentiels'!$A$2:$B$7,2,FALSE),"À définir"))</f>
        <v/>
      </c>
      <c r="P45" s="12">
        <f>IF($A45="","",IF(OR($I45="",$I45&gt;=DATE(2026,10,2)),"Actif","Sorti"))</f>
        <v/>
      </c>
      <c r="Q45" s="29">
        <f>IF($H45="","",ROUND((DATE(2026,10,2)-$H45)/365,1))</f>
        <v/>
      </c>
      <c r="R45" s="30">
        <f>IF($A45="","",IFERROR($L45/$K45,0))</f>
        <v/>
      </c>
    </row>
    <row r="46">
      <c r="A46" s="2" t="n"/>
      <c r="B46" s="3" t="n"/>
      <c r="C46" s="3" t="n"/>
      <c r="D46" s="3" t="n"/>
      <c r="E46" s="3" t="n"/>
      <c r="F46" s="3" t="n"/>
      <c r="G46" s="2" t="n"/>
      <c r="H46" s="24" t="n"/>
      <c r="I46" s="24" t="n"/>
      <c r="J46" s="25" t="n"/>
      <c r="K46" s="26" t="n"/>
      <c r="L46" s="26" t="n"/>
      <c r="M46" s="26" t="n"/>
      <c r="N46" s="2" t="n"/>
      <c r="O46" s="7">
        <f>IF($A46="","",IFERROR(VLOOKUP($E46,'Référentiels'!$A$2:$B$7,2,FALSE),"À définir"))</f>
        <v/>
      </c>
      <c r="P46" s="8">
        <f>IF($A46="","",IF(OR($I46="",$I46&gt;=DATE(2026,10,2)),"Actif","Sorti"))</f>
        <v/>
      </c>
      <c r="Q46" s="27">
        <f>IF($H46="","",ROUND((DATE(2026,10,2)-$H46)/365,1))</f>
        <v/>
      </c>
      <c r="R46" s="28">
        <f>IF($A46="","",IFERROR($L46/$K46,0))</f>
        <v/>
      </c>
    </row>
    <row r="47">
      <c r="A47" s="2" t="n"/>
      <c r="B47" s="3" t="n"/>
      <c r="C47" s="3" t="n"/>
      <c r="D47" s="3" t="n"/>
      <c r="E47" s="3" t="n"/>
      <c r="F47" s="3" t="n"/>
      <c r="G47" s="2" t="n"/>
      <c r="H47" s="24" t="n"/>
      <c r="I47" s="24" t="n"/>
      <c r="J47" s="25" t="n"/>
      <c r="K47" s="26" t="n"/>
      <c r="L47" s="26" t="n"/>
      <c r="M47" s="26" t="n"/>
      <c r="N47" s="2" t="n"/>
      <c r="O47" s="11">
        <f>IF($A47="","",IFERROR(VLOOKUP($E47,'Référentiels'!$A$2:$B$7,2,FALSE),"À définir"))</f>
        <v/>
      </c>
      <c r="P47" s="12">
        <f>IF($A47="","",IF(OR($I47="",$I47&gt;=DATE(2026,10,2)),"Actif","Sorti"))</f>
        <v/>
      </c>
      <c r="Q47" s="29">
        <f>IF($H47="","",ROUND((DATE(2026,10,2)-$H47)/365,1))</f>
        <v/>
      </c>
      <c r="R47" s="30">
        <f>IF($A47="","",IFERROR($L47/$K47,0))</f>
        <v/>
      </c>
    </row>
    <row r="48">
      <c r="A48" s="2" t="n"/>
      <c r="B48" s="3" t="n"/>
      <c r="C48" s="3" t="n"/>
      <c r="D48" s="3" t="n"/>
      <c r="E48" s="3" t="n"/>
      <c r="F48" s="3" t="n"/>
      <c r="G48" s="2" t="n"/>
      <c r="H48" s="24" t="n"/>
      <c r="I48" s="24" t="n"/>
      <c r="J48" s="25" t="n"/>
      <c r="K48" s="26" t="n"/>
      <c r="L48" s="26" t="n"/>
      <c r="M48" s="26" t="n"/>
      <c r="N48" s="2" t="n"/>
      <c r="O48" s="7">
        <f>IF($A48="","",IFERROR(VLOOKUP($E48,'Référentiels'!$A$2:$B$7,2,FALSE),"À définir"))</f>
        <v/>
      </c>
      <c r="P48" s="8">
        <f>IF($A48="","",IF(OR($I48="",$I48&gt;=DATE(2026,10,2)),"Actif","Sorti"))</f>
        <v/>
      </c>
      <c r="Q48" s="27">
        <f>IF($H48="","",ROUND((DATE(2026,10,2)-$H48)/365,1))</f>
        <v/>
      </c>
      <c r="R48" s="28">
        <f>IF($A48="","",IFERROR($L48/$K48,0))</f>
        <v/>
      </c>
    </row>
    <row r="49">
      <c r="A49" s="2" t="n"/>
      <c r="B49" s="3" t="n"/>
      <c r="C49" s="3" t="n"/>
      <c r="D49" s="3" t="n"/>
      <c r="E49" s="3" t="n"/>
      <c r="F49" s="3" t="n"/>
      <c r="G49" s="2" t="n"/>
      <c r="H49" s="24" t="n"/>
      <c r="I49" s="24" t="n"/>
      <c r="J49" s="25" t="n"/>
      <c r="K49" s="26" t="n"/>
      <c r="L49" s="26" t="n"/>
      <c r="M49" s="26" t="n"/>
      <c r="N49" s="2" t="n"/>
      <c r="O49" s="11">
        <f>IF($A49="","",IFERROR(VLOOKUP($E49,'Référentiels'!$A$2:$B$7,2,FALSE),"À définir"))</f>
        <v/>
      </c>
      <c r="P49" s="12">
        <f>IF($A49="","",IF(OR($I49="",$I49&gt;=DATE(2026,10,2)),"Actif","Sorti"))</f>
        <v/>
      </c>
      <c r="Q49" s="29">
        <f>IF($H49="","",ROUND((DATE(2026,10,2)-$H49)/365,1))</f>
        <v/>
      </c>
      <c r="R49" s="30">
        <f>IF($A49="","",IFERROR($L49/$K49,0))</f>
        <v/>
      </c>
    </row>
    <row r="50">
      <c r="A50" s="2" t="n"/>
      <c r="B50" s="3" t="n"/>
      <c r="C50" s="3" t="n"/>
      <c r="D50" s="3" t="n"/>
      <c r="E50" s="3" t="n"/>
      <c r="F50" s="3" t="n"/>
      <c r="G50" s="2" t="n"/>
      <c r="H50" s="24" t="n"/>
      <c r="I50" s="24" t="n"/>
      <c r="J50" s="25" t="n"/>
      <c r="K50" s="26" t="n"/>
      <c r="L50" s="26" t="n"/>
      <c r="M50" s="26" t="n"/>
      <c r="N50" s="2" t="n"/>
      <c r="O50" s="7">
        <f>IF($A50="","",IFERROR(VLOOKUP($E50,'Référentiels'!$A$2:$B$7,2,FALSE),"À définir"))</f>
        <v/>
      </c>
      <c r="P50" s="8">
        <f>IF($A50="","",IF(OR($I50="",$I50&gt;=DATE(2026,10,2)),"Actif","Sorti"))</f>
        <v/>
      </c>
      <c r="Q50" s="27">
        <f>IF($H50="","",ROUND((DATE(2026,10,2)-$H50)/365,1))</f>
        <v/>
      </c>
      <c r="R50" s="28">
        <f>IF($A50="","",IFERROR($L50/$K50,0))</f>
        <v/>
      </c>
    </row>
    <row r="51">
      <c r="A51" s="2" t="n"/>
      <c r="B51" s="3" t="n"/>
      <c r="C51" s="3" t="n"/>
      <c r="D51" s="3" t="n"/>
      <c r="E51" s="3" t="n"/>
      <c r="F51" s="3" t="n"/>
      <c r="G51" s="2" t="n"/>
      <c r="H51" s="24" t="n"/>
      <c r="I51" s="24" t="n"/>
      <c r="J51" s="25" t="n"/>
      <c r="K51" s="26" t="n"/>
      <c r="L51" s="26" t="n"/>
      <c r="M51" s="26" t="n"/>
      <c r="N51" s="2" t="n"/>
      <c r="O51" s="11">
        <f>IF($A51="","",IFERROR(VLOOKUP($E51,'Référentiels'!$A$2:$B$7,2,FALSE),"À définir"))</f>
        <v/>
      </c>
      <c r="P51" s="12">
        <f>IF($A51="","",IF(OR($I51="",$I51&gt;=DATE(2026,10,2)),"Actif","Sorti"))</f>
        <v/>
      </c>
      <c r="Q51" s="29">
        <f>IF($H51="","",ROUND((DATE(2026,10,2)-$H51)/365,1))</f>
        <v/>
      </c>
      <c r="R51" s="30">
        <f>IF($A51="","",IFERROR($L51/$K51,0))</f>
        <v/>
      </c>
    </row>
    <row r="52">
      <c r="A52" s="2" t="n"/>
      <c r="B52" s="3" t="n"/>
      <c r="C52" s="3" t="n"/>
      <c r="D52" s="3" t="n"/>
      <c r="E52" s="3" t="n"/>
      <c r="F52" s="3" t="n"/>
      <c r="G52" s="2" t="n"/>
      <c r="H52" s="24" t="n"/>
      <c r="I52" s="24" t="n"/>
      <c r="J52" s="25" t="n"/>
      <c r="K52" s="26" t="n"/>
      <c r="L52" s="26" t="n"/>
      <c r="M52" s="26" t="n"/>
      <c r="N52" s="2" t="n"/>
      <c r="O52" s="7">
        <f>IF($A52="","",IFERROR(VLOOKUP($E52,'Référentiels'!$A$2:$B$7,2,FALSE),"À définir"))</f>
        <v/>
      </c>
      <c r="P52" s="8">
        <f>IF($A52="","",IF(OR($I52="",$I52&gt;=DATE(2026,10,2)),"Actif","Sorti"))</f>
        <v/>
      </c>
      <c r="Q52" s="27">
        <f>IF($H52="","",ROUND((DATE(2026,10,2)-$H52)/365,1))</f>
        <v/>
      </c>
      <c r="R52" s="28">
        <f>IF($A52="","",IFERROR($L52/$K52,0))</f>
        <v/>
      </c>
    </row>
    <row r="53">
      <c r="A53" s="2" t="n"/>
      <c r="B53" s="3" t="n"/>
      <c r="C53" s="3" t="n"/>
      <c r="D53" s="3" t="n"/>
      <c r="E53" s="3" t="n"/>
      <c r="F53" s="3" t="n"/>
      <c r="G53" s="2" t="n"/>
      <c r="H53" s="24" t="n"/>
      <c r="I53" s="24" t="n"/>
      <c r="J53" s="25" t="n"/>
      <c r="K53" s="26" t="n"/>
      <c r="L53" s="26" t="n"/>
      <c r="M53" s="26" t="n"/>
      <c r="N53" s="2" t="n"/>
      <c r="O53" s="11">
        <f>IF($A53="","",IFERROR(VLOOKUP($E53,'Référentiels'!$A$2:$B$7,2,FALSE),"À définir"))</f>
        <v/>
      </c>
      <c r="P53" s="12">
        <f>IF($A53="","",IF(OR($I53="",$I53&gt;=DATE(2026,10,2)),"Actif","Sorti"))</f>
        <v/>
      </c>
      <c r="Q53" s="29">
        <f>IF($H53="","",ROUND((DATE(2026,10,2)-$H53)/365,1))</f>
        <v/>
      </c>
      <c r="R53" s="30">
        <f>IF($A53="","",IFERROR($L53/$K53,0))</f>
        <v/>
      </c>
    </row>
    <row r="54">
      <c r="A54" s="2" t="n"/>
      <c r="B54" s="3" t="n"/>
      <c r="C54" s="3" t="n"/>
      <c r="D54" s="3" t="n"/>
      <c r="E54" s="3" t="n"/>
      <c r="F54" s="3" t="n"/>
      <c r="G54" s="2" t="n"/>
      <c r="H54" s="24" t="n"/>
      <c r="I54" s="24" t="n"/>
      <c r="J54" s="25" t="n"/>
      <c r="K54" s="26" t="n"/>
      <c r="L54" s="26" t="n"/>
      <c r="M54" s="26" t="n"/>
      <c r="N54" s="2" t="n"/>
      <c r="O54" s="7">
        <f>IF($A54="","",IFERROR(VLOOKUP($E54,'Référentiels'!$A$2:$B$7,2,FALSE),"À définir"))</f>
        <v/>
      </c>
      <c r="P54" s="8">
        <f>IF($A54="","",IF(OR($I54="",$I54&gt;=DATE(2026,10,2)),"Actif","Sorti"))</f>
        <v/>
      </c>
      <c r="Q54" s="27">
        <f>IF($H54="","",ROUND((DATE(2026,10,2)-$H54)/365,1))</f>
        <v/>
      </c>
      <c r="R54" s="28">
        <f>IF($A54="","",IFERROR($L54/$K54,0))</f>
        <v/>
      </c>
    </row>
    <row r="55">
      <c r="A55" s="2" t="n"/>
      <c r="B55" s="3" t="n"/>
      <c r="C55" s="3" t="n"/>
      <c r="D55" s="3" t="n"/>
      <c r="E55" s="3" t="n"/>
      <c r="F55" s="3" t="n"/>
      <c r="G55" s="2" t="n"/>
      <c r="H55" s="24" t="n"/>
      <c r="I55" s="24" t="n"/>
      <c r="J55" s="25" t="n"/>
      <c r="K55" s="26" t="n"/>
      <c r="L55" s="26" t="n"/>
      <c r="M55" s="26" t="n"/>
      <c r="N55" s="2" t="n"/>
      <c r="O55" s="11">
        <f>IF($A55="","",IFERROR(VLOOKUP($E55,'Référentiels'!$A$2:$B$7,2,FALSE),"À définir"))</f>
        <v/>
      </c>
      <c r="P55" s="12">
        <f>IF($A55="","",IF(OR($I55="",$I55&gt;=DATE(2026,10,2)),"Actif","Sorti"))</f>
        <v/>
      </c>
      <c r="Q55" s="29">
        <f>IF($H55="","",ROUND((DATE(2026,10,2)-$H55)/365,1))</f>
        <v/>
      </c>
      <c r="R55" s="30">
        <f>IF($A55="","",IFERROR($L55/$K55,0))</f>
        <v/>
      </c>
    </row>
    <row r="56">
      <c r="A56" s="2" t="n"/>
      <c r="B56" s="3" t="n"/>
      <c r="C56" s="3" t="n"/>
      <c r="D56" s="3" t="n"/>
      <c r="E56" s="3" t="n"/>
      <c r="F56" s="3" t="n"/>
      <c r="G56" s="2" t="n"/>
      <c r="H56" s="24" t="n"/>
      <c r="I56" s="24" t="n"/>
      <c r="J56" s="25" t="n"/>
      <c r="K56" s="26" t="n"/>
      <c r="L56" s="26" t="n"/>
      <c r="M56" s="26" t="n"/>
      <c r="N56" s="2" t="n"/>
      <c r="O56" s="7">
        <f>IF($A56="","",IFERROR(VLOOKUP($E56,'Référentiels'!$A$2:$B$7,2,FALSE),"À définir"))</f>
        <v/>
      </c>
      <c r="P56" s="8">
        <f>IF($A56="","",IF(OR($I56="",$I56&gt;=DATE(2026,10,2)),"Actif","Sorti"))</f>
        <v/>
      </c>
      <c r="Q56" s="27">
        <f>IF($H56="","",ROUND((DATE(2026,10,2)-$H56)/365,1))</f>
        <v/>
      </c>
      <c r="R56" s="28">
        <f>IF($A56="","",IFERROR($L56/$K56,0))</f>
        <v/>
      </c>
    </row>
    <row r="57">
      <c r="A57" s="2" t="n"/>
      <c r="B57" s="3" t="n"/>
      <c r="C57" s="3" t="n"/>
      <c r="D57" s="3" t="n"/>
      <c r="E57" s="3" t="n"/>
      <c r="F57" s="3" t="n"/>
      <c r="G57" s="2" t="n"/>
      <c r="H57" s="24" t="n"/>
      <c r="I57" s="24" t="n"/>
      <c r="J57" s="25" t="n"/>
      <c r="K57" s="26" t="n"/>
      <c r="L57" s="26" t="n"/>
      <c r="M57" s="26" t="n"/>
      <c r="N57" s="2" t="n"/>
      <c r="O57" s="11">
        <f>IF($A57="","",IFERROR(VLOOKUP($E57,'Référentiels'!$A$2:$B$7,2,FALSE),"À définir"))</f>
        <v/>
      </c>
      <c r="P57" s="12">
        <f>IF($A57="","",IF(OR($I57="",$I57&gt;=DATE(2026,10,2)),"Actif","Sorti"))</f>
        <v/>
      </c>
      <c r="Q57" s="29">
        <f>IF($H57="","",ROUND((DATE(2026,10,2)-$H57)/365,1))</f>
        <v/>
      </c>
      <c r="R57" s="30">
        <f>IF($A57="","",IFERROR($L57/$K57,0))</f>
        <v/>
      </c>
    </row>
    <row r="58">
      <c r="A58" s="2" t="n"/>
      <c r="B58" s="3" t="n"/>
      <c r="C58" s="3" t="n"/>
      <c r="D58" s="3" t="n"/>
      <c r="E58" s="3" t="n"/>
      <c r="F58" s="3" t="n"/>
      <c r="G58" s="2" t="n"/>
      <c r="H58" s="24" t="n"/>
      <c r="I58" s="24" t="n"/>
      <c r="J58" s="25" t="n"/>
      <c r="K58" s="26" t="n"/>
      <c r="L58" s="26" t="n"/>
      <c r="M58" s="26" t="n"/>
      <c r="N58" s="2" t="n"/>
      <c r="O58" s="7">
        <f>IF($A58="","",IFERROR(VLOOKUP($E58,'Référentiels'!$A$2:$B$7,2,FALSE),"À définir"))</f>
        <v/>
      </c>
      <c r="P58" s="8">
        <f>IF($A58="","",IF(OR($I58="",$I58&gt;=DATE(2026,10,2)),"Actif","Sorti"))</f>
        <v/>
      </c>
      <c r="Q58" s="27">
        <f>IF($H58="","",ROUND((DATE(2026,10,2)-$H58)/365,1))</f>
        <v/>
      </c>
      <c r="R58" s="28">
        <f>IF($A58="","",IFERROR($L58/$K58,0))</f>
        <v/>
      </c>
    </row>
    <row r="59">
      <c r="A59" s="2" t="n"/>
      <c r="B59" s="3" t="n"/>
      <c r="C59" s="3" t="n"/>
      <c r="D59" s="3" t="n"/>
      <c r="E59" s="3" t="n"/>
      <c r="F59" s="3" t="n"/>
      <c r="G59" s="2" t="n"/>
      <c r="H59" s="24" t="n"/>
      <c r="I59" s="24" t="n"/>
      <c r="J59" s="25" t="n"/>
      <c r="K59" s="26" t="n"/>
      <c r="L59" s="26" t="n"/>
      <c r="M59" s="26" t="n"/>
      <c r="N59" s="2" t="n"/>
      <c r="O59" s="11">
        <f>IF($A59="","",IFERROR(VLOOKUP($E59,'Référentiels'!$A$2:$B$7,2,FALSE),"À définir"))</f>
        <v/>
      </c>
      <c r="P59" s="12">
        <f>IF($A59="","",IF(OR($I59="",$I59&gt;=DATE(2026,10,2)),"Actif","Sorti"))</f>
        <v/>
      </c>
      <c r="Q59" s="29">
        <f>IF($H59="","",ROUND((DATE(2026,10,2)-$H59)/365,1))</f>
        <v/>
      </c>
      <c r="R59" s="30">
        <f>IF($A59="","",IFERROR($L59/$K59,0))</f>
        <v/>
      </c>
    </row>
    <row r="60">
      <c r="A60" s="2" t="n"/>
      <c r="B60" s="3" t="n"/>
      <c r="C60" s="3" t="n"/>
      <c r="D60" s="3" t="n"/>
      <c r="E60" s="3" t="n"/>
      <c r="F60" s="3" t="n"/>
      <c r="G60" s="2" t="n"/>
      <c r="H60" s="24" t="n"/>
      <c r="I60" s="24" t="n"/>
      <c r="J60" s="25" t="n"/>
      <c r="K60" s="26" t="n"/>
      <c r="L60" s="26" t="n"/>
      <c r="M60" s="26" t="n"/>
      <c r="N60" s="2" t="n"/>
      <c r="O60" s="7">
        <f>IF($A60="","",IFERROR(VLOOKUP($E60,'Référentiels'!$A$2:$B$7,2,FALSE),"À définir"))</f>
        <v/>
      </c>
      <c r="P60" s="8">
        <f>IF($A60="","",IF(OR($I60="",$I60&gt;=DATE(2026,10,2)),"Actif","Sorti"))</f>
        <v/>
      </c>
      <c r="Q60" s="27">
        <f>IF($H60="","",ROUND((DATE(2026,10,2)-$H60)/365,1))</f>
        <v/>
      </c>
      <c r="R60" s="28">
        <f>IF($A60="","",IFERROR($L60/$K60,0))</f>
        <v/>
      </c>
    </row>
    <row r="61">
      <c r="A61" s="2" t="n"/>
      <c r="B61" s="3" t="n"/>
      <c r="C61" s="3" t="n"/>
      <c r="D61" s="3" t="n"/>
      <c r="E61" s="3" t="n"/>
      <c r="F61" s="3" t="n"/>
      <c r="G61" s="2" t="n"/>
      <c r="H61" s="24" t="n"/>
      <c r="I61" s="24" t="n"/>
      <c r="J61" s="25" t="n"/>
      <c r="K61" s="26" t="n"/>
      <c r="L61" s="26" t="n"/>
      <c r="M61" s="26" t="n"/>
      <c r="N61" s="2" t="n"/>
      <c r="O61" s="11">
        <f>IF($A61="","",IFERROR(VLOOKUP($E61,'Référentiels'!$A$2:$B$7,2,FALSE),"À définir"))</f>
        <v/>
      </c>
      <c r="P61" s="12">
        <f>IF($A61="","",IF(OR($I61="",$I61&gt;=DATE(2026,10,2)),"Actif","Sorti"))</f>
        <v/>
      </c>
      <c r="Q61" s="29">
        <f>IF($H61="","",ROUND((DATE(2026,10,2)-$H61)/365,1))</f>
        <v/>
      </c>
      <c r="R61" s="30">
        <f>IF($A61="","",IFERROR($L61/$K61,0))</f>
        <v/>
      </c>
    </row>
    <row r="62">
      <c r="A62" s="2" t="n"/>
      <c r="B62" s="3" t="n"/>
      <c r="C62" s="3" t="n"/>
      <c r="D62" s="3" t="n"/>
      <c r="E62" s="3" t="n"/>
      <c r="F62" s="3" t="n"/>
      <c r="G62" s="2" t="n"/>
      <c r="H62" s="24" t="n"/>
      <c r="I62" s="24" t="n"/>
      <c r="J62" s="25" t="n"/>
      <c r="K62" s="26" t="n"/>
      <c r="L62" s="26" t="n"/>
      <c r="M62" s="26" t="n"/>
      <c r="N62" s="2" t="n"/>
      <c r="O62" s="7">
        <f>IF($A62="","",IFERROR(VLOOKUP($E62,'Référentiels'!$A$2:$B$7,2,FALSE),"À définir"))</f>
        <v/>
      </c>
      <c r="P62" s="8">
        <f>IF($A62="","",IF(OR($I62="",$I62&gt;=DATE(2026,10,2)),"Actif","Sorti"))</f>
        <v/>
      </c>
      <c r="Q62" s="27">
        <f>IF($H62="","",ROUND((DATE(2026,10,2)-$H62)/365,1))</f>
        <v/>
      </c>
      <c r="R62" s="28">
        <f>IF($A62="","",IFERROR($L62/$K62,0))</f>
        <v/>
      </c>
    </row>
    <row r="63">
      <c r="A63" s="2" t="n"/>
      <c r="B63" s="3" t="n"/>
      <c r="C63" s="3" t="n"/>
      <c r="D63" s="3" t="n"/>
      <c r="E63" s="3" t="n"/>
      <c r="F63" s="3" t="n"/>
      <c r="G63" s="2" t="n"/>
      <c r="H63" s="24" t="n"/>
      <c r="I63" s="24" t="n"/>
      <c r="J63" s="25" t="n"/>
      <c r="K63" s="26" t="n"/>
      <c r="L63" s="26" t="n"/>
      <c r="M63" s="26" t="n"/>
      <c r="N63" s="2" t="n"/>
      <c r="O63" s="11">
        <f>IF($A63="","",IFERROR(VLOOKUP($E63,'Référentiels'!$A$2:$B$7,2,FALSE),"À définir"))</f>
        <v/>
      </c>
      <c r="P63" s="12">
        <f>IF($A63="","",IF(OR($I63="",$I63&gt;=DATE(2026,10,2)),"Actif","Sorti"))</f>
        <v/>
      </c>
      <c r="Q63" s="29">
        <f>IF($H63="","",ROUND((DATE(2026,10,2)-$H63)/365,1))</f>
        <v/>
      </c>
      <c r="R63" s="30">
        <f>IF($A63="","",IFERROR($L63/$K63,0))</f>
        <v/>
      </c>
    </row>
    <row r="64">
      <c r="A64" s="2" t="n"/>
      <c r="B64" s="3" t="n"/>
      <c r="C64" s="3" t="n"/>
      <c r="D64" s="3" t="n"/>
      <c r="E64" s="3" t="n"/>
      <c r="F64" s="3" t="n"/>
      <c r="G64" s="2" t="n"/>
      <c r="H64" s="24" t="n"/>
      <c r="I64" s="24" t="n"/>
      <c r="J64" s="25" t="n"/>
      <c r="K64" s="26" t="n"/>
      <c r="L64" s="26" t="n"/>
      <c r="M64" s="26" t="n"/>
      <c r="N64" s="2" t="n"/>
      <c r="O64" s="7">
        <f>IF($A64="","",IFERROR(VLOOKUP($E64,'Référentiels'!$A$2:$B$7,2,FALSE),"À définir"))</f>
        <v/>
      </c>
      <c r="P64" s="8">
        <f>IF($A64="","",IF(OR($I64="",$I64&gt;=DATE(2026,10,2)),"Actif","Sorti"))</f>
        <v/>
      </c>
      <c r="Q64" s="27">
        <f>IF($H64="","",ROUND((DATE(2026,10,2)-$H64)/365,1))</f>
        <v/>
      </c>
      <c r="R64" s="28">
        <f>IF($A64="","",IFERROR($L64/$K64,0))</f>
        <v/>
      </c>
    </row>
    <row r="65">
      <c r="A65" s="2" t="n"/>
      <c r="B65" s="3" t="n"/>
      <c r="C65" s="3" t="n"/>
      <c r="D65" s="3" t="n"/>
      <c r="E65" s="3" t="n"/>
      <c r="F65" s="3" t="n"/>
      <c r="G65" s="2" t="n"/>
      <c r="H65" s="24" t="n"/>
      <c r="I65" s="24" t="n"/>
      <c r="J65" s="25" t="n"/>
      <c r="K65" s="26" t="n"/>
      <c r="L65" s="26" t="n"/>
      <c r="M65" s="26" t="n"/>
      <c r="N65" s="2" t="n"/>
      <c r="O65" s="11">
        <f>IF($A65="","",IFERROR(VLOOKUP($E65,'Référentiels'!$A$2:$B$7,2,FALSE),"À définir"))</f>
        <v/>
      </c>
      <c r="P65" s="12">
        <f>IF($A65="","",IF(OR($I65="",$I65&gt;=DATE(2026,10,2)),"Actif","Sorti"))</f>
        <v/>
      </c>
      <c r="Q65" s="29">
        <f>IF($H65="","",ROUND((DATE(2026,10,2)-$H65)/365,1))</f>
        <v/>
      </c>
      <c r="R65" s="30">
        <f>IF($A65="","",IFERROR($L65/$K65,0))</f>
        <v/>
      </c>
    </row>
    <row r="66">
      <c r="A66" s="2" t="n"/>
      <c r="B66" s="3" t="n"/>
      <c r="C66" s="3" t="n"/>
      <c r="D66" s="3" t="n"/>
      <c r="E66" s="3" t="n"/>
      <c r="F66" s="3" t="n"/>
      <c r="G66" s="2" t="n"/>
      <c r="H66" s="24" t="n"/>
      <c r="I66" s="24" t="n"/>
      <c r="J66" s="25" t="n"/>
      <c r="K66" s="26" t="n"/>
      <c r="L66" s="26" t="n"/>
      <c r="M66" s="26" t="n"/>
      <c r="N66" s="2" t="n"/>
      <c r="O66" s="7">
        <f>IF($A66="","",IFERROR(VLOOKUP($E66,'Référentiels'!$A$2:$B$7,2,FALSE),"À définir"))</f>
        <v/>
      </c>
      <c r="P66" s="8">
        <f>IF($A66="","",IF(OR($I66="",$I66&gt;=DATE(2026,10,2)),"Actif","Sorti"))</f>
        <v/>
      </c>
      <c r="Q66" s="27">
        <f>IF($H66="","",ROUND((DATE(2026,10,2)-$H66)/365,1))</f>
        <v/>
      </c>
      <c r="R66" s="28">
        <f>IF($A66="","",IFERROR($L66/$K66,0))</f>
        <v/>
      </c>
    </row>
    <row r="67">
      <c r="A67" s="2" t="n"/>
      <c r="B67" s="3" t="n"/>
      <c r="C67" s="3" t="n"/>
      <c r="D67" s="3" t="n"/>
      <c r="E67" s="3" t="n"/>
      <c r="F67" s="3" t="n"/>
      <c r="G67" s="2" t="n"/>
      <c r="H67" s="24" t="n"/>
      <c r="I67" s="24" t="n"/>
      <c r="J67" s="25" t="n"/>
      <c r="K67" s="26" t="n"/>
      <c r="L67" s="26" t="n"/>
      <c r="M67" s="26" t="n"/>
      <c r="N67" s="2" t="n"/>
      <c r="O67" s="11">
        <f>IF($A67="","",IFERROR(VLOOKUP($E67,'Référentiels'!$A$2:$B$7,2,FALSE),"À définir"))</f>
        <v/>
      </c>
      <c r="P67" s="12">
        <f>IF($A67="","",IF(OR($I67="",$I67&gt;=DATE(2026,10,2)),"Actif","Sorti"))</f>
        <v/>
      </c>
      <c r="Q67" s="29">
        <f>IF($H67="","",ROUND((DATE(2026,10,2)-$H67)/365,1))</f>
        <v/>
      </c>
      <c r="R67" s="30">
        <f>IF($A67="","",IFERROR($L67/$K67,0))</f>
        <v/>
      </c>
    </row>
    <row r="68">
      <c r="A68" s="2" t="n"/>
      <c r="B68" s="3" t="n"/>
      <c r="C68" s="3" t="n"/>
      <c r="D68" s="3" t="n"/>
      <c r="E68" s="3" t="n"/>
      <c r="F68" s="3" t="n"/>
      <c r="G68" s="2" t="n"/>
      <c r="H68" s="24" t="n"/>
      <c r="I68" s="24" t="n"/>
      <c r="J68" s="25" t="n"/>
      <c r="K68" s="26" t="n"/>
      <c r="L68" s="26" t="n"/>
      <c r="M68" s="26" t="n"/>
      <c r="N68" s="2" t="n"/>
      <c r="O68" s="7">
        <f>IF($A68="","",IFERROR(VLOOKUP($E68,'Référentiels'!$A$2:$B$7,2,FALSE),"À définir"))</f>
        <v/>
      </c>
      <c r="P68" s="8">
        <f>IF($A68="","",IF(OR($I68="",$I68&gt;=DATE(2026,10,2)),"Actif","Sorti"))</f>
        <v/>
      </c>
      <c r="Q68" s="27">
        <f>IF($H68="","",ROUND((DATE(2026,10,2)-$H68)/365,1))</f>
        <v/>
      </c>
      <c r="R68" s="28">
        <f>IF($A68="","",IFERROR($L68/$K68,0))</f>
        <v/>
      </c>
    </row>
    <row r="69">
      <c r="A69" s="2" t="n"/>
      <c r="B69" s="3" t="n"/>
      <c r="C69" s="3" t="n"/>
      <c r="D69" s="3" t="n"/>
      <c r="E69" s="3" t="n"/>
      <c r="F69" s="3" t="n"/>
      <c r="G69" s="2" t="n"/>
      <c r="H69" s="24" t="n"/>
      <c r="I69" s="24" t="n"/>
      <c r="J69" s="25" t="n"/>
      <c r="K69" s="26" t="n"/>
      <c r="L69" s="26" t="n"/>
      <c r="M69" s="26" t="n"/>
      <c r="N69" s="2" t="n"/>
      <c r="O69" s="11">
        <f>IF($A69="","",IFERROR(VLOOKUP($E69,'Référentiels'!$A$2:$B$7,2,FALSE),"À définir"))</f>
        <v/>
      </c>
      <c r="P69" s="12">
        <f>IF($A69="","",IF(OR($I69="",$I69&gt;=DATE(2026,10,2)),"Actif","Sorti"))</f>
        <v/>
      </c>
      <c r="Q69" s="29">
        <f>IF($H69="","",ROUND((DATE(2026,10,2)-$H69)/365,1))</f>
        <v/>
      </c>
      <c r="R69" s="30">
        <f>IF($A69="","",IFERROR($L69/$K69,0))</f>
        <v/>
      </c>
    </row>
    <row r="70">
      <c r="A70" s="2" t="n"/>
      <c r="B70" s="3" t="n"/>
      <c r="C70" s="3" t="n"/>
      <c r="D70" s="3" t="n"/>
      <c r="E70" s="3" t="n"/>
      <c r="F70" s="3" t="n"/>
      <c r="G70" s="2" t="n"/>
      <c r="H70" s="24" t="n"/>
      <c r="I70" s="24" t="n"/>
      <c r="J70" s="25" t="n"/>
      <c r="K70" s="26" t="n"/>
      <c r="L70" s="26" t="n"/>
      <c r="M70" s="26" t="n"/>
      <c r="N70" s="2" t="n"/>
      <c r="O70" s="7">
        <f>IF($A70="","",IFERROR(VLOOKUP($E70,'Référentiels'!$A$2:$B$7,2,FALSE),"À définir"))</f>
        <v/>
      </c>
      <c r="P70" s="8">
        <f>IF($A70="","",IF(OR($I70="",$I70&gt;=DATE(2026,10,2)),"Actif","Sorti"))</f>
        <v/>
      </c>
      <c r="Q70" s="27">
        <f>IF($H70="","",ROUND((DATE(2026,10,2)-$H70)/365,1))</f>
        <v/>
      </c>
      <c r="R70" s="28">
        <f>IF($A70="","",IFERROR($L70/$K70,0))</f>
        <v/>
      </c>
    </row>
    <row r="71">
      <c r="A71" s="2" t="n"/>
      <c r="B71" s="3" t="n"/>
      <c r="C71" s="3" t="n"/>
      <c r="D71" s="3" t="n"/>
      <c r="E71" s="3" t="n"/>
      <c r="F71" s="3" t="n"/>
      <c r="G71" s="2" t="n"/>
      <c r="H71" s="24" t="n"/>
      <c r="I71" s="24" t="n"/>
      <c r="J71" s="25" t="n"/>
      <c r="K71" s="26" t="n"/>
      <c r="L71" s="26" t="n"/>
      <c r="M71" s="26" t="n"/>
      <c r="N71" s="2" t="n"/>
      <c r="O71" s="11">
        <f>IF($A71="","",IFERROR(VLOOKUP($E71,'Référentiels'!$A$2:$B$7,2,FALSE),"À définir"))</f>
        <v/>
      </c>
      <c r="P71" s="12">
        <f>IF($A71="","",IF(OR($I71="",$I71&gt;=DATE(2026,10,2)),"Actif","Sorti"))</f>
        <v/>
      </c>
      <c r="Q71" s="29">
        <f>IF($H71="","",ROUND((DATE(2026,10,2)-$H71)/365,1))</f>
        <v/>
      </c>
      <c r="R71" s="30">
        <f>IF($A71="","",IFERROR($L71/$K71,0))</f>
        <v/>
      </c>
    </row>
    <row r="72">
      <c r="A72" s="2" t="n"/>
      <c r="B72" s="3" t="n"/>
      <c r="C72" s="3" t="n"/>
      <c r="D72" s="3" t="n"/>
      <c r="E72" s="3" t="n"/>
      <c r="F72" s="3" t="n"/>
      <c r="G72" s="2" t="n"/>
      <c r="H72" s="24" t="n"/>
      <c r="I72" s="24" t="n"/>
      <c r="J72" s="25" t="n"/>
      <c r="K72" s="26" t="n"/>
      <c r="L72" s="26" t="n"/>
      <c r="M72" s="26" t="n"/>
      <c r="N72" s="2" t="n"/>
      <c r="O72" s="7">
        <f>IF($A72="","",IFERROR(VLOOKUP($E72,'Référentiels'!$A$2:$B$7,2,FALSE),"À définir"))</f>
        <v/>
      </c>
      <c r="P72" s="8">
        <f>IF($A72="","",IF(OR($I72="",$I72&gt;=DATE(2026,10,2)),"Actif","Sorti"))</f>
        <v/>
      </c>
      <c r="Q72" s="27">
        <f>IF($H72="","",ROUND((DATE(2026,10,2)-$H72)/365,1))</f>
        <v/>
      </c>
      <c r="R72" s="28">
        <f>IF($A72="","",IFERROR($L72/$K72,0))</f>
        <v/>
      </c>
    </row>
    <row r="73">
      <c r="A73" s="2" t="n"/>
      <c r="B73" s="3" t="n"/>
      <c r="C73" s="3" t="n"/>
      <c r="D73" s="3" t="n"/>
      <c r="E73" s="3" t="n"/>
      <c r="F73" s="3" t="n"/>
      <c r="G73" s="2" t="n"/>
      <c r="H73" s="24" t="n"/>
      <c r="I73" s="24" t="n"/>
      <c r="J73" s="25" t="n"/>
      <c r="K73" s="26" t="n"/>
      <c r="L73" s="26" t="n"/>
      <c r="M73" s="26" t="n"/>
      <c r="N73" s="2" t="n"/>
      <c r="O73" s="11">
        <f>IF($A73="","",IFERROR(VLOOKUP($E73,'Référentiels'!$A$2:$B$7,2,FALSE),"À définir"))</f>
        <v/>
      </c>
      <c r="P73" s="12">
        <f>IF($A73="","",IF(OR($I73="",$I73&gt;=DATE(2026,10,2)),"Actif","Sorti"))</f>
        <v/>
      </c>
      <c r="Q73" s="29">
        <f>IF($H73="","",ROUND((DATE(2026,10,2)-$H73)/365,1))</f>
        <v/>
      </c>
      <c r="R73" s="30">
        <f>IF($A73="","",IFERROR($L73/$K73,0))</f>
        <v/>
      </c>
    </row>
    <row r="74">
      <c r="A74" s="2" t="n"/>
      <c r="B74" s="3" t="n"/>
      <c r="C74" s="3" t="n"/>
      <c r="D74" s="3" t="n"/>
      <c r="E74" s="3" t="n"/>
      <c r="F74" s="3" t="n"/>
      <c r="G74" s="2" t="n"/>
      <c r="H74" s="24" t="n"/>
      <c r="I74" s="24" t="n"/>
      <c r="J74" s="25" t="n"/>
      <c r="K74" s="26" t="n"/>
      <c r="L74" s="26" t="n"/>
      <c r="M74" s="26" t="n"/>
      <c r="N74" s="2" t="n"/>
      <c r="O74" s="7">
        <f>IF($A74="","",IFERROR(VLOOKUP($E74,'Référentiels'!$A$2:$B$7,2,FALSE),"À définir"))</f>
        <v/>
      </c>
      <c r="P74" s="8">
        <f>IF($A74="","",IF(OR($I74="",$I74&gt;=DATE(2026,10,2)),"Actif","Sorti"))</f>
        <v/>
      </c>
      <c r="Q74" s="27">
        <f>IF($H74="","",ROUND((DATE(2026,10,2)-$H74)/365,1))</f>
        <v/>
      </c>
      <c r="R74" s="28">
        <f>IF($A74="","",IFERROR($L74/$K74,0))</f>
        <v/>
      </c>
    </row>
    <row r="75">
      <c r="A75" s="2" t="n"/>
      <c r="B75" s="3" t="n"/>
      <c r="C75" s="3" t="n"/>
      <c r="D75" s="3" t="n"/>
      <c r="E75" s="3" t="n"/>
      <c r="F75" s="3" t="n"/>
      <c r="G75" s="2" t="n"/>
      <c r="H75" s="24" t="n"/>
      <c r="I75" s="24" t="n"/>
      <c r="J75" s="25" t="n"/>
      <c r="K75" s="26" t="n"/>
      <c r="L75" s="26" t="n"/>
      <c r="M75" s="26" t="n"/>
      <c r="N75" s="2" t="n"/>
      <c r="O75" s="11">
        <f>IF($A75="","",IFERROR(VLOOKUP($E75,'Référentiels'!$A$2:$B$7,2,FALSE),"À définir"))</f>
        <v/>
      </c>
      <c r="P75" s="12">
        <f>IF($A75="","",IF(OR($I75="",$I75&gt;=DATE(2026,10,2)),"Actif","Sorti"))</f>
        <v/>
      </c>
      <c r="Q75" s="29">
        <f>IF($H75="","",ROUND((DATE(2026,10,2)-$H75)/365,1))</f>
        <v/>
      </c>
      <c r="R75" s="30">
        <f>IF($A75="","",IFERROR($L75/$K75,0))</f>
        <v/>
      </c>
    </row>
    <row r="76">
      <c r="A76" s="2" t="n"/>
      <c r="B76" s="3" t="n"/>
      <c r="C76" s="3" t="n"/>
      <c r="D76" s="3" t="n"/>
      <c r="E76" s="3" t="n"/>
      <c r="F76" s="3" t="n"/>
      <c r="G76" s="2" t="n"/>
      <c r="H76" s="24" t="n"/>
      <c r="I76" s="24" t="n"/>
      <c r="J76" s="25" t="n"/>
      <c r="K76" s="26" t="n"/>
      <c r="L76" s="26" t="n"/>
      <c r="M76" s="26" t="n"/>
      <c r="N76" s="2" t="n"/>
      <c r="O76" s="7">
        <f>IF($A76="","",IFERROR(VLOOKUP($E76,'Référentiels'!$A$2:$B$7,2,FALSE),"À définir"))</f>
        <v/>
      </c>
      <c r="P76" s="8">
        <f>IF($A76="","",IF(OR($I76="",$I76&gt;=DATE(2026,10,2)),"Actif","Sorti"))</f>
        <v/>
      </c>
      <c r="Q76" s="27">
        <f>IF($H76="","",ROUND((DATE(2026,10,2)-$H76)/365,1))</f>
        <v/>
      </c>
      <c r="R76" s="28">
        <f>IF($A76="","",IFERROR($L76/$K76,0))</f>
        <v/>
      </c>
    </row>
    <row r="77">
      <c r="A77" s="2" t="n"/>
      <c r="B77" s="3" t="n"/>
      <c r="C77" s="3" t="n"/>
      <c r="D77" s="3" t="n"/>
      <c r="E77" s="3" t="n"/>
      <c r="F77" s="3" t="n"/>
      <c r="G77" s="2" t="n"/>
      <c r="H77" s="24" t="n"/>
      <c r="I77" s="24" t="n"/>
      <c r="J77" s="25" t="n"/>
      <c r="K77" s="26" t="n"/>
      <c r="L77" s="26" t="n"/>
      <c r="M77" s="26" t="n"/>
      <c r="N77" s="2" t="n"/>
      <c r="O77" s="11">
        <f>IF($A77="","",IFERROR(VLOOKUP($E77,'Référentiels'!$A$2:$B$7,2,FALSE),"À définir"))</f>
        <v/>
      </c>
      <c r="P77" s="12">
        <f>IF($A77="","",IF(OR($I77="",$I77&gt;=DATE(2026,10,2)),"Actif","Sorti"))</f>
        <v/>
      </c>
      <c r="Q77" s="29">
        <f>IF($H77="","",ROUND((DATE(2026,10,2)-$H77)/365,1))</f>
        <v/>
      </c>
      <c r="R77" s="30">
        <f>IF($A77="","",IFERROR($L77/$K77,0))</f>
        <v/>
      </c>
    </row>
    <row r="78">
      <c r="A78" s="2" t="n"/>
      <c r="B78" s="3" t="n"/>
      <c r="C78" s="3" t="n"/>
      <c r="D78" s="3" t="n"/>
      <c r="E78" s="3" t="n"/>
      <c r="F78" s="3" t="n"/>
      <c r="G78" s="2" t="n"/>
      <c r="H78" s="24" t="n"/>
      <c r="I78" s="24" t="n"/>
      <c r="J78" s="25" t="n"/>
      <c r="K78" s="26" t="n"/>
      <c r="L78" s="26" t="n"/>
      <c r="M78" s="26" t="n"/>
      <c r="N78" s="2" t="n"/>
      <c r="O78" s="7">
        <f>IF($A78="","",IFERROR(VLOOKUP($E78,'Référentiels'!$A$2:$B$7,2,FALSE),"À définir"))</f>
        <v/>
      </c>
      <c r="P78" s="8">
        <f>IF($A78="","",IF(OR($I78="",$I78&gt;=DATE(2026,10,2)),"Actif","Sorti"))</f>
        <v/>
      </c>
      <c r="Q78" s="27">
        <f>IF($H78="","",ROUND((DATE(2026,10,2)-$H78)/365,1))</f>
        <v/>
      </c>
      <c r="R78" s="28">
        <f>IF($A78="","",IFERROR($L78/$K78,0))</f>
        <v/>
      </c>
    </row>
    <row r="79">
      <c r="A79" s="2" t="n"/>
      <c r="B79" s="3" t="n"/>
      <c r="C79" s="3" t="n"/>
      <c r="D79" s="3" t="n"/>
      <c r="E79" s="3" t="n"/>
      <c r="F79" s="3" t="n"/>
      <c r="G79" s="2" t="n"/>
      <c r="H79" s="24" t="n"/>
      <c r="I79" s="24" t="n"/>
      <c r="J79" s="25" t="n"/>
      <c r="K79" s="26" t="n"/>
      <c r="L79" s="26" t="n"/>
      <c r="M79" s="26" t="n"/>
      <c r="N79" s="2" t="n"/>
      <c r="O79" s="11">
        <f>IF($A79="","",IFERROR(VLOOKUP($E79,'Référentiels'!$A$2:$B$7,2,FALSE),"À définir"))</f>
        <v/>
      </c>
      <c r="P79" s="12">
        <f>IF($A79="","",IF(OR($I79="",$I79&gt;=DATE(2026,10,2)),"Actif","Sorti"))</f>
        <v/>
      </c>
      <c r="Q79" s="29">
        <f>IF($H79="","",ROUND((DATE(2026,10,2)-$H79)/365,1))</f>
        <v/>
      </c>
      <c r="R79" s="30">
        <f>IF($A79="","",IFERROR($L79/$K79,0))</f>
        <v/>
      </c>
    </row>
    <row r="80">
      <c r="A80" s="2" t="n"/>
      <c r="B80" s="3" t="n"/>
      <c r="C80" s="3" t="n"/>
      <c r="D80" s="3" t="n"/>
      <c r="E80" s="3" t="n"/>
      <c r="F80" s="3" t="n"/>
      <c r="G80" s="2" t="n"/>
      <c r="H80" s="24" t="n"/>
      <c r="I80" s="24" t="n"/>
      <c r="J80" s="25" t="n"/>
      <c r="K80" s="26" t="n"/>
      <c r="L80" s="26" t="n"/>
      <c r="M80" s="26" t="n"/>
      <c r="N80" s="2" t="n"/>
      <c r="O80" s="7">
        <f>IF($A80="","",IFERROR(VLOOKUP($E80,'Référentiels'!$A$2:$B$7,2,FALSE),"À définir"))</f>
        <v/>
      </c>
      <c r="P80" s="8">
        <f>IF($A80="","",IF(OR($I80="",$I80&gt;=DATE(2026,10,2)),"Actif","Sorti"))</f>
        <v/>
      </c>
      <c r="Q80" s="27">
        <f>IF($H80="","",ROUND((DATE(2026,10,2)-$H80)/365,1))</f>
        <v/>
      </c>
      <c r="R80" s="28">
        <f>IF($A80="","",IFERROR($L80/$K80,0))</f>
        <v/>
      </c>
    </row>
    <row r="81">
      <c r="A81" s="2" t="n"/>
      <c r="B81" s="3" t="n"/>
      <c r="C81" s="3" t="n"/>
      <c r="D81" s="3" t="n"/>
      <c r="E81" s="3" t="n"/>
      <c r="F81" s="3" t="n"/>
      <c r="G81" s="2" t="n"/>
      <c r="H81" s="24" t="n"/>
      <c r="I81" s="24" t="n"/>
      <c r="J81" s="25" t="n"/>
      <c r="K81" s="26" t="n"/>
      <c r="L81" s="26" t="n"/>
      <c r="M81" s="26" t="n"/>
      <c r="N81" s="2" t="n"/>
      <c r="O81" s="11">
        <f>IF($A81="","",IFERROR(VLOOKUP($E81,'Référentiels'!$A$2:$B$7,2,FALSE),"À définir"))</f>
        <v/>
      </c>
      <c r="P81" s="12">
        <f>IF($A81="","",IF(OR($I81="",$I81&gt;=DATE(2026,10,2)),"Actif","Sorti"))</f>
        <v/>
      </c>
      <c r="Q81" s="29">
        <f>IF($H81="","",ROUND((DATE(2026,10,2)-$H81)/365,1))</f>
        <v/>
      </c>
      <c r="R81" s="30">
        <f>IF($A81="","",IFERROR($L81/$K81,0))</f>
        <v/>
      </c>
    </row>
    <row r="82">
      <c r="A82" s="2" t="n"/>
      <c r="B82" s="3" t="n"/>
      <c r="C82" s="3" t="n"/>
      <c r="D82" s="3" t="n"/>
      <c r="E82" s="3" t="n"/>
      <c r="F82" s="3" t="n"/>
      <c r="G82" s="2" t="n"/>
      <c r="H82" s="24" t="n"/>
      <c r="I82" s="24" t="n"/>
      <c r="J82" s="25" t="n"/>
      <c r="K82" s="26" t="n"/>
      <c r="L82" s="26" t="n"/>
      <c r="M82" s="26" t="n"/>
      <c r="N82" s="2" t="n"/>
      <c r="O82" s="7">
        <f>IF($A82="","",IFERROR(VLOOKUP($E82,'Référentiels'!$A$2:$B$7,2,FALSE),"À définir"))</f>
        <v/>
      </c>
      <c r="P82" s="8">
        <f>IF($A82="","",IF(OR($I82="",$I82&gt;=DATE(2026,10,2)),"Actif","Sorti"))</f>
        <v/>
      </c>
      <c r="Q82" s="27">
        <f>IF($H82="","",ROUND((DATE(2026,10,2)-$H82)/365,1))</f>
        <v/>
      </c>
      <c r="R82" s="28">
        <f>IF($A82="","",IFERROR($L82/$K82,0))</f>
        <v/>
      </c>
    </row>
    <row r="83">
      <c r="A83" s="2" t="n"/>
      <c r="B83" s="3" t="n"/>
      <c r="C83" s="3" t="n"/>
      <c r="D83" s="3" t="n"/>
      <c r="E83" s="3" t="n"/>
      <c r="F83" s="3" t="n"/>
      <c r="G83" s="2" t="n"/>
      <c r="H83" s="24" t="n"/>
      <c r="I83" s="24" t="n"/>
      <c r="J83" s="25" t="n"/>
      <c r="K83" s="26" t="n"/>
      <c r="L83" s="26" t="n"/>
      <c r="M83" s="26" t="n"/>
      <c r="N83" s="2" t="n"/>
      <c r="O83" s="11">
        <f>IF($A83="","",IFERROR(VLOOKUP($E83,'Référentiels'!$A$2:$B$7,2,FALSE),"À définir"))</f>
        <v/>
      </c>
      <c r="P83" s="12">
        <f>IF($A83="","",IF(OR($I83="",$I83&gt;=DATE(2026,10,2)),"Actif","Sorti"))</f>
        <v/>
      </c>
      <c r="Q83" s="29">
        <f>IF($H83="","",ROUND((DATE(2026,10,2)-$H83)/365,1))</f>
        <v/>
      </c>
      <c r="R83" s="30">
        <f>IF($A83="","",IFERROR($L83/$K83,0))</f>
        <v/>
      </c>
    </row>
    <row r="84">
      <c r="A84" s="2" t="n"/>
      <c r="B84" s="3" t="n"/>
      <c r="C84" s="3" t="n"/>
      <c r="D84" s="3" t="n"/>
      <c r="E84" s="3" t="n"/>
      <c r="F84" s="3" t="n"/>
      <c r="G84" s="2" t="n"/>
      <c r="H84" s="24" t="n"/>
      <c r="I84" s="24" t="n"/>
      <c r="J84" s="25" t="n"/>
      <c r="K84" s="26" t="n"/>
      <c r="L84" s="26" t="n"/>
      <c r="M84" s="26" t="n"/>
      <c r="N84" s="2" t="n"/>
      <c r="O84" s="7">
        <f>IF($A84="","",IFERROR(VLOOKUP($E84,'Référentiels'!$A$2:$B$7,2,FALSE),"À définir"))</f>
        <v/>
      </c>
      <c r="P84" s="8">
        <f>IF($A84="","",IF(OR($I84="",$I84&gt;=DATE(2026,10,2)),"Actif","Sorti"))</f>
        <v/>
      </c>
      <c r="Q84" s="27">
        <f>IF($H84="","",ROUND((DATE(2026,10,2)-$H84)/365,1))</f>
        <v/>
      </c>
      <c r="R84" s="28">
        <f>IF($A84="","",IFERROR($L84/$K84,0))</f>
        <v/>
      </c>
    </row>
    <row r="85">
      <c r="A85" s="2" t="n"/>
      <c r="B85" s="3" t="n"/>
      <c r="C85" s="3" t="n"/>
      <c r="D85" s="3" t="n"/>
      <c r="E85" s="3" t="n"/>
      <c r="F85" s="3" t="n"/>
      <c r="G85" s="2" t="n"/>
      <c r="H85" s="24" t="n"/>
      <c r="I85" s="24" t="n"/>
      <c r="J85" s="25" t="n"/>
      <c r="K85" s="26" t="n"/>
      <c r="L85" s="26" t="n"/>
      <c r="M85" s="26" t="n"/>
      <c r="N85" s="2" t="n"/>
      <c r="O85" s="11">
        <f>IF($A85="","",IFERROR(VLOOKUP($E85,'Référentiels'!$A$2:$B$7,2,FALSE),"À définir"))</f>
        <v/>
      </c>
      <c r="P85" s="12">
        <f>IF($A85="","",IF(OR($I85="",$I85&gt;=DATE(2026,10,2)),"Actif","Sorti"))</f>
        <v/>
      </c>
      <c r="Q85" s="29">
        <f>IF($H85="","",ROUND((DATE(2026,10,2)-$H85)/365,1))</f>
        <v/>
      </c>
      <c r="R85" s="30">
        <f>IF($A85="","",IFERROR($L85/$K85,0))</f>
        <v/>
      </c>
    </row>
    <row r="86">
      <c r="A86" s="2" t="n"/>
      <c r="B86" s="3" t="n"/>
      <c r="C86" s="3" t="n"/>
      <c r="D86" s="3" t="n"/>
      <c r="E86" s="3" t="n"/>
      <c r="F86" s="3" t="n"/>
      <c r="G86" s="2" t="n"/>
      <c r="H86" s="24" t="n"/>
      <c r="I86" s="24" t="n"/>
      <c r="J86" s="25" t="n"/>
      <c r="K86" s="26" t="n"/>
      <c r="L86" s="26" t="n"/>
      <c r="M86" s="26" t="n"/>
      <c r="N86" s="2" t="n"/>
      <c r="O86" s="7">
        <f>IF($A86="","",IFERROR(VLOOKUP($E86,'Référentiels'!$A$2:$B$7,2,FALSE),"À définir"))</f>
        <v/>
      </c>
      <c r="P86" s="8">
        <f>IF($A86="","",IF(OR($I86="",$I86&gt;=DATE(2026,10,2)),"Actif","Sorti"))</f>
        <v/>
      </c>
      <c r="Q86" s="27">
        <f>IF($H86="","",ROUND((DATE(2026,10,2)-$H86)/365,1))</f>
        <v/>
      </c>
      <c r="R86" s="28">
        <f>IF($A86="","",IFERROR($L86/$K86,0))</f>
        <v/>
      </c>
    </row>
    <row r="87">
      <c r="A87" s="2" t="n"/>
      <c r="B87" s="3" t="n"/>
      <c r="C87" s="3" t="n"/>
      <c r="D87" s="3" t="n"/>
      <c r="E87" s="3" t="n"/>
      <c r="F87" s="3" t="n"/>
      <c r="G87" s="2" t="n"/>
      <c r="H87" s="24" t="n"/>
      <c r="I87" s="24" t="n"/>
      <c r="J87" s="25" t="n"/>
      <c r="K87" s="26" t="n"/>
      <c r="L87" s="26" t="n"/>
      <c r="M87" s="26" t="n"/>
      <c r="N87" s="2" t="n"/>
      <c r="O87" s="11">
        <f>IF($A87="","",IFERROR(VLOOKUP($E87,'Référentiels'!$A$2:$B$7,2,FALSE),"À définir"))</f>
        <v/>
      </c>
      <c r="P87" s="12">
        <f>IF($A87="","",IF(OR($I87="",$I87&gt;=DATE(2026,10,2)),"Actif","Sorti"))</f>
        <v/>
      </c>
      <c r="Q87" s="29">
        <f>IF($H87="","",ROUND((DATE(2026,10,2)-$H87)/365,1))</f>
        <v/>
      </c>
      <c r="R87" s="30">
        <f>IF($A87="","",IFERROR($L87/$K87,0))</f>
        <v/>
      </c>
    </row>
    <row r="88">
      <c r="A88" s="2" t="n"/>
      <c r="B88" s="3" t="n"/>
      <c r="C88" s="3" t="n"/>
      <c r="D88" s="3" t="n"/>
      <c r="E88" s="3" t="n"/>
      <c r="F88" s="3" t="n"/>
      <c r="G88" s="2" t="n"/>
      <c r="H88" s="24" t="n"/>
      <c r="I88" s="24" t="n"/>
      <c r="J88" s="25" t="n"/>
      <c r="K88" s="26" t="n"/>
      <c r="L88" s="26" t="n"/>
      <c r="M88" s="26" t="n"/>
      <c r="N88" s="2" t="n"/>
      <c r="O88" s="7">
        <f>IF($A88="","",IFERROR(VLOOKUP($E88,'Référentiels'!$A$2:$B$7,2,FALSE),"À définir"))</f>
        <v/>
      </c>
      <c r="P88" s="8">
        <f>IF($A88="","",IF(OR($I88="",$I88&gt;=DATE(2026,10,2)),"Actif","Sorti"))</f>
        <v/>
      </c>
      <c r="Q88" s="27">
        <f>IF($H88="","",ROUND((DATE(2026,10,2)-$H88)/365,1))</f>
        <v/>
      </c>
      <c r="R88" s="28">
        <f>IF($A88="","",IFERROR($L88/$K88,0))</f>
        <v/>
      </c>
    </row>
    <row r="89">
      <c r="A89" s="2" t="n"/>
      <c r="B89" s="3" t="n"/>
      <c r="C89" s="3" t="n"/>
      <c r="D89" s="3" t="n"/>
      <c r="E89" s="3" t="n"/>
      <c r="F89" s="3" t="n"/>
      <c r="G89" s="2" t="n"/>
      <c r="H89" s="24" t="n"/>
      <c r="I89" s="24" t="n"/>
      <c r="J89" s="25" t="n"/>
      <c r="K89" s="26" t="n"/>
      <c r="L89" s="26" t="n"/>
      <c r="M89" s="26" t="n"/>
      <c r="N89" s="2" t="n"/>
      <c r="O89" s="11">
        <f>IF($A89="","",IFERROR(VLOOKUP($E89,'Référentiels'!$A$2:$B$7,2,FALSE),"À définir"))</f>
        <v/>
      </c>
      <c r="P89" s="12">
        <f>IF($A89="","",IF(OR($I89="",$I89&gt;=DATE(2026,10,2)),"Actif","Sorti"))</f>
        <v/>
      </c>
      <c r="Q89" s="29">
        <f>IF($H89="","",ROUND((DATE(2026,10,2)-$H89)/365,1))</f>
        <v/>
      </c>
      <c r="R89" s="30">
        <f>IF($A89="","",IFERROR($L89/$K89,0))</f>
        <v/>
      </c>
    </row>
    <row r="90">
      <c r="A90" s="2" t="n"/>
      <c r="B90" s="3" t="n"/>
      <c r="C90" s="3" t="n"/>
      <c r="D90" s="3" t="n"/>
      <c r="E90" s="3" t="n"/>
      <c r="F90" s="3" t="n"/>
      <c r="G90" s="2" t="n"/>
      <c r="H90" s="24" t="n"/>
      <c r="I90" s="24" t="n"/>
      <c r="J90" s="25" t="n"/>
      <c r="K90" s="26" t="n"/>
      <c r="L90" s="26" t="n"/>
      <c r="M90" s="26" t="n"/>
      <c r="N90" s="2" t="n"/>
      <c r="O90" s="7">
        <f>IF($A90="","",IFERROR(VLOOKUP($E90,'Référentiels'!$A$2:$B$7,2,FALSE),"À définir"))</f>
        <v/>
      </c>
      <c r="P90" s="8">
        <f>IF($A90="","",IF(OR($I90="",$I90&gt;=DATE(2026,10,2)),"Actif","Sorti"))</f>
        <v/>
      </c>
      <c r="Q90" s="27">
        <f>IF($H90="","",ROUND((DATE(2026,10,2)-$H90)/365,1))</f>
        <v/>
      </c>
      <c r="R90" s="28">
        <f>IF($A90="","",IFERROR($L90/$K90,0))</f>
        <v/>
      </c>
    </row>
    <row r="91">
      <c r="A91" s="2" t="n"/>
      <c r="B91" s="3" t="n"/>
      <c r="C91" s="3" t="n"/>
      <c r="D91" s="3" t="n"/>
      <c r="E91" s="3" t="n"/>
      <c r="F91" s="3" t="n"/>
      <c r="G91" s="2" t="n"/>
      <c r="H91" s="24" t="n"/>
      <c r="I91" s="24" t="n"/>
      <c r="J91" s="25" t="n"/>
      <c r="K91" s="26" t="n"/>
      <c r="L91" s="26" t="n"/>
      <c r="M91" s="26" t="n"/>
      <c r="N91" s="2" t="n"/>
      <c r="O91" s="11">
        <f>IF($A91="","",IFERROR(VLOOKUP($E91,'Référentiels'!$A$2:$B$7,2,FALSE),"À définir"))</f>
        <v/>
      </c>
      <c r="P91" s="12">
        <f>IF($A91="","",IF(OR($I91="",$I91&gt;=DATE(2026,10,2)),"Actif","Sorti"))</f>
        <v/>
      </c>
      <c r="Q91" s="29">
        <f>IF($H91="","",ROUND((DATE(2026,10,2)-$H91)/365,1))</f>
        <v/>
      </c>
      <c r="R91" s="30">
        <f>IF($A91="","",IFERROR($L91/$K91,0))</f>
        <v/>
      </c>
    </row>
    <row r="92">
      <c r="A92" s="2" t="n"/>
      <c r="B92" s="3" t="n"/>
      <c r="C92" s="3" t="n"/>
      <c r="D92" s="3" t="n"/>
      <c r="E92" s="3" t="n"/>
      <c r="F92" s="3" t="n"/>
      <c r="G92" s="2" t="n"/>
      <c r="H92" s="24" t="n"/>
      <c r="I92" s="24" t="n"/>
      <c r="J92" s="25" t="n"/>
      <c r="K92" s="26" t="n"/>
      <c r="L92" s="26" t="n"/>
      <c r="M92" s="26" t="n"/>
      <c r="N92" s="2" t="n"/>
      <c r="O92" s="7">
        <f>IF($A92="","",IFERROR(VLOOKUP($E92,'Référentiels'!$A$2:$B$7,2,FALSE),"À définir"))</f>
        <v/>
      </c>
      <c r="P92" s="8">
        <f>IF($A92="","",IF(OR($I92="",$I92&gt;=DATE(2026,10,2)),"Actif","Sorti"))</f>
        <v/>
      </c>
      <c r="Q92" s="27">
        <f>IF($H92="","",ROUND((DATE(2026,10,2)-$H92)/365,1))</f>
        <v/>
      </c>
      <c r="R92" s="28">
        <f>IF($A92="","",IFERROR($L92/$K92,0))</f>
        <v/>
      </c>
    </row>
    <row r="93">
      <c r="A93" s="2" t="n"/>
      <c r="B93" s="3" t="n"/>
      <c r="C93" s="3" t="n"/>
      <c r="D93" s="3" t="n"/>
      <c r="E93" s="3" t="n"/>
      <c r="F93" s="3" t="n"/>
      <c r="G93" s="2" t="n"/>
      <c r="H93" s="24" t="n"/>
      <c r="I93" s="24" t="n"/>
      <c r="J93" s="25" t="n"/>
      <c r="K93" s="26" t="n"/>
      <c r="L93" s="26" t="n"/>
      <c r="M93" s="26" t="n"/>
      <c r="N93" s="2" t="n"/>
      <c r="O93" s="11">
        <f>IF($A93="","",IFERROR(VLOOKUP($E93,'Référentiels'!$A$2:$B$7,2,FALSE),"À définir"))</f>
        <v/>
      </c>
      <c r="P93" s="12">
        <f>IF($A93="","",IF(OR($I93="",$I93&gt;=DATE(2026,10,2)),"Actif","Sorti"))</f>
        <v/>
      </c>
      <c r="Q93" s="29">
        <f>IF($H93="","",ROUND((DATE(2026,10,2)-$H93)/365,1))</f>
        <v/>
      </c>
      <c r="R93" s="30">
        <f>IF($A93="","",IFERROR($L93/$K93,0))</f>
        <v/>
      </c>
    </row>
    <row r="94">
      <c r="A94" s="2" t="n"/>
      <c r="B94" s="3" t="n"/>
      <c r="C94" s="3" t="n"/>
      <c r="D94" s="3" t="n"/>
      <c r="E94" s="3" t="n"/>
      <c r="F94" s="3" t="n"/>
      <c r="G94" s="2" t="n"/>
      <c r="H94" s="24" t="n"/>
      <c r="I94" s="24" t="n"/>
      <c r="J94" s="25" t="n"/>
      <c r="K94" s="26" t="n"/>
      <c r="L94" s="26" t="n"/>
      <c r="M94" s="26" t="n"/>
      <c r="N94" s="2" t="n"/>
      <c r="O94" s="7">
        <f>IF($A94="","",IFERROR(VLOOKUP($E94,'Référentiels'!$A$2:$B$7,2,FALSE),"À définir"))</f>
        <v/>
      </c>
      <c r="P94" s="8">
        <f>IF($A94="","",IF(OR($I94="",$I94&gt;=DATE(2026,10,2)),"Actif","Sorti"))</f>
        <v/>
      </c>
      <c r="Q94" s="27">
        <f>IF($H94="","",ROUND((DATE(2026,10,2)-$H94)/365,1))</f>
        <v/>
      </c>
      <c r="R94" s="28">
        <f>IF($A94="","",IFERROR($L94/$K94,0))</f>
        <v/>
      </c>
    </row>
    <row r="95">
      <c r="A95" s="2" t="n"/>
      <c r="B95" s="3" t="n"/>
      <c r="C95" s="3" t="n"/>
      <c r="D95" s="3" t="n"/>
      <c r="E95" s="3" t="n"/>
      <c r="F95" s="3" t="n"/>
      <c r="G95" s="2" t="n"/>
      <c r="H95" s="24" t="n"/>
      <c r="I95" s="24" t="n"/>
      <c r="J95" s="25" t="n"/>
      <c r="K95" s="26" t="n"/>
      <c r="L95" s="26" t="n"/>
      <c r="M95" s="26" t="n"/>
      <c r="N95" s="2" t="n"/>
      <c r="O95" s="11">
        <f>IF($A95="","",IFERROR(VLOOKUP($E95,'Référentiels'!$A$2:$B$7,2,FALSE),"À définir"))</f>
        <v/>
      </c>
      <c r="P95" s="12">
        <f>IF($A95="","",IF(OR($I95="",$I95&gt;=DATE(2026,10,2)),"Actif","Sorti"))</f>
        <v/>
      </c>
      <c r="Q95" s="29">
        <f>IF($H95="","",ROUND((DATE(2026,10,2)-$H95)/365,1))</f>
        <v/>
      </c>
      <c r="R95" s="30">
        <f>IF($A95="","",IFERROR($L95/$K95,0))</f>
        <v/>
      </c>
    </row>
    <row r="96">
      <c r="A96" s="2" t="n"/>
      <c r="B96" s="3" t="n"/>
      <c r="C96" s="3" t="n"/>
      <c r="D96" s="3" t="n"/>
      <c r="E96" s="3" t="n"/>
      <c r="F96" s="3" t="n"/>
      <c r="G96" s="2" t="n"/>
      <c r="H96" s="24" t="n"/>
      <c r="I96" s="24" t="n"/>
      <c r="J96" s="25" t="n"/>
      <c r="K96" s="26" t="n"/>
      <c r="L96" s="26" t="n"/>
      <c r="M96" s="26" t="n"/>
      <c r="N96" s="2" t="n"/>
      <c r="O96" s="7">
        <f>IF($A96="","",IFERROR(VLOOKUP($E96,'Référentiels'!$A$2:$B$7,2,FALSE),"À définir"))</f>
        <v/>
      </c>
      <c r="P96" s="8">
        <f>IF($A96="","",IF(OR($I96="",$I96&gt;=DATE(2026,10,2)),"Actif","Sorti"))</f>
        <v/>
      </c>
      <c r="Q96" s="27">
        <f>IF($H96="","",ROUND((DATE(2026,10,2)-$H96)/365,1))</f>
        <v/>
      </c>
      <c r="R96" s="28">
        <f>IF($A96="","",IFERROR($L96/$K96,0))</f>
        <v/>
      </c>
    </row>
    <row r="97">
      <c r="A97" s="2" t="n"/>
      <c r="B97" s="3" t="n"/>
      <c r="C97" s="3" t="n"/>
      <c r="D97" s="3" t="n"/>
      <c r="E97" s="3" t="n"/>
      <c r="F97" s="3" t="n"/>
      <c r="G97" s="2" t="n"/>
      <c r="H97" s="24" t="n"/>
      <c r="I97" s="24" t="n"/>
      <c r="J97" s="25" t="n"/>
      <c r="K97" s="26" t="n"/>
      <c r="L97" s="26" t="n"/>
      <c r="M97" s="26" t="n"/>
      <c r="N97" s="2" t="n"/>
      <c r="O97" s="11">
        <f>IF($A97="","",IFERROR(VLOOKUP($E97,'Référentiels'!$A$2:$B$7,2,FALSE),"À définir"))</f>
        <v/>
      </c>
      <c r="P97" s="12">
        <f>IF($A97="","",IF(OR($I97="",$I97&gt;=DATE(2026,10,2)),"Actif","Sorti"))</f>
        <v/>
      </c>
      <c r="Q97" s="29">
        <f>IF($H97="","",ROUND((DATE(2026,10,2)-$H97)/365,1))</f>
        <v/>
      </c>
      <c r="R97" s="30">
        <f>IF($A97="","",IFERROR($L97/$K97,0))</f>
        <v/>
      </c>
    </row>
    <row r="98">
      <c r="A98" s="2" t="n"/>
      <c r="B98" s="3" t="n"/>
      <c r="C98" s="3" t="n"/>
      <c r="D98" s="3" t="n"/>
      <c r="E98" s="3" t="n"/>
      <c r="F98" s="3" t="n"/>
      <c r="G98" s="2" t="n"/>
      <c r="H98" s="24" t="n"/>
      <c r="I98" s="24" t="n"/>
      <c r="J98" s="25" t="n"/>
      <c r="K98" s="26" t="n"/>
      <c r="L98" s="26" t="n"/>
      <c r="M98" s="26" t="n"/>
      <c r="N98" s="2" t="n"/>
      <c r="O98" s="7">
        <f>IF($A98="","",IFERROR(VLOOKUP($E98,'Référentiels'!$A$2:$B$7,2,FALSE),"À définir"))</f>
        <v/>
      </c>
      <c r="P98" s="8">
        <f>IF($A98="","",IF(OR($I98="",$I98&gt;=DATE(2026,10,2)),"Actif","Sorti"))</f>
        <v/>
      </c>
      <c r="Q98" s="27">
        <f>IF($H98="","",ROUND((DATE(2026,10,2)-$H98)/365,1))</f>
        <v/>
      </c>
      <c r="R98" s="28">
        <f>IF($A98="","",IFERROR($L98/$K98,0))</f>
        <v/>
      </c>
    </row>
    <row r="99">
      <c r="A99" s="2" t="n"/>
      <c r="B99" s="3" t="n"/>
      <c r="C99" s="3" t="n"/>
      <c r="D99" s="3" t="n"/>
      <c r="E99" s="3" t="n"/>
      <c r="F99" s="3" t="n"/>
      <c r="G99" s="2" t="n"/>
      <c r="H99" s="24" t="n"/>
      <c r="I99" s="24" t="n"/>
      <c r="J99" s="25" t="n"/>
      <c r="K99" s="26" t="n"/>
      <c r="L99" s="26" t="n"/>
      <c r="M99" s="26" t="n"/>
      <c r="N99" s="2" t="n"/>
      <c r="O99" s="11">
        <f>IF($A99="","",IFERROR(VLOOKUP($E99,'Référentiels'!$A$2:$B$7,2,FALSE),"À définir"))</f>
        <v/>
      </c>
      <c r="P99" s="12">
        <f>IF($A99="","",IF(OR($I99="",$I99&gt;=DATE(2026,10,2)),"Actif","Sorti"))</f>
        <v/>
      </c>
      <c r="Q99" s="29">
        <f>IF($H99="","",ROUND((DATE(2026,10,2)-$H99)/365,1))</f>
        <v/>
      </c>
      <c r="R99" s="30">
        <f>IF($A99="","",IFERROR($L99/$K99,0))</f>
        <v/>
      </c>
    </row>
    <row r="100">
      <c r="A100" s="2" t="n"/>
      <c r="B100" s="3" t="n"/>
      <c r="C100" s="3" t="n"/>
      <c r="D100" s="3" t="n"/>
      <c r="E100" s="3" t="n"/>
      <c r="F100" s="3" t="n"/>
      <c r="G100" s="2" t="n"/>
      <c r="H100" s="24" t="n"/>
      <c r="I100" s="24" t="n"/>
      <c r="J100" s="25" t="n"/>
      <c r="K100" s="26" t="n"/>
      <c r="L100" s="26" t="n"/>
      <c r="M100" s="26" t="n"/>
      <c r="N100" s="2" t="n"/>
      <c r="O100" s="7">
        <f>IF($A100="","",IFERROR(VLOOKUP($E100,'Référentiels'!$A$2:$B$7,2,FALSE),"À définir"))</f>
        <v/>
      </c>
      <c r="P100" s="8">
        <f>IF($A100="","",IF(OR($I100="",$I100&gt;=DATE(2026,10,2)),"Actif","Sorti"))</f>
        <v/>
      </c>
      <c r="Q100" s="27">
        <f>IF($H100="","",ROUND((DATE(2026,10,2)-$H100)/365,1))</f>
        <v/>
      </c>
      <c r="R100" s="28">
        <f>IF($A100="","",IFERROR($L100/$K100,0))</f>
        <v/>
      </c>
    </row>
    <row r="101">
      <c r="A101" s="2" t="n"/>
      <c r="B101" s="3" t="n"/>
      <c r="C101" s="3" t="n"/>
      <c r="D101" s="3" t="n"/>
      <c r="E101" s="3" t="n"/>
      <c r="F101" s="3" t="n"/>
      <c r="G101" s="2" t="n"/>
      <c r="H101" s="24" t="n"/>
      <c r="I101" s="24" t="n"/>
      <c r="J101" s="25" t="n"/>
      <c r="K101" s="26" t="n"/>
      <c r="L101" s="26" t="n"/>
      <c r="M101" s="26" t="n"/>
      <c r="N101" s="2" t="n"/>
      <c r="O101" s="11">
        <f>IF($A101="","",IFERROR(VLOOKUP($E101,'Référentiels'!$A$2:$B$7,2,FALSE),"À définir"))</f>
        <v/>
      </c>
      <c r="P101" s="12">
        <f>IF($A101="","",IF(OR($I101="",$I101&gt;=DATE(2026,10,2)),"Actif","Sorti"))</f>
        <v/>
      </c>
      <c r="Q101" s="29">
        <f>IF($H101="","",ROUND((DATE(2026,10,2)-$H101)/365,1))</f>
        <v/>
      </c>
      <c r="R101" s="30">
        <f>IF($A101="","",IFERROR($L101/$K101,0))</f>
        <v/>
      </c>
    </row>
  </sheetData>
  <conditionalFormatting sqref="P2:P101">
    <cfRule type="expression" priority="1" dxfId="0">
      <formula>$P2="Actif"</formula>
    </cfRule>
    <cfRule type="expression" priority="2" dxfId="1">
      <formula>$P2="Sorti"</formula>
    </cfRule>
  </conditionalFormatting>
  <conditionalFormatting sqref="M2:M101">
    <cfRule type="expression" priority="3" dxfId="1">
      <formula>IFERROR($M2/$K2,0)&gt;5%</formula>
    </cfRule>
  </conditionalFormatting>
  <dataValidations count="6">
    <dataValidation sqref="D2:D101" showErrorMessage="1" showInputMessage="1" allowBlank="1" type="list">
      <formula1>'Référentiels'!$F$2:$F$10</formula1>
    </dataValidation>
    <dataValidation sqref="E2:E101" showErrorMessage="1" showInputMessage="1" allowBlank="1" type="list">
      <formula1>'Référentiels'!$G$2:$G$10</formula1>
    </dataValidation>
    <dataValidation sqref="G2:G101" showErrorMessage="1" showInputMessage="1" allowBlank="1" type="list">
      <formula1>'Référentiels'!$D$2:$D$5</formula1>
    </dataValidation>
    <dataValidation sqref="N2:N101" showErrorMessage="1" showInputMessage="1" allowBlank="1" type="list">
      <formula1>'Référentiels'!$E$2:$E$3</formula1>
    </dataValidation>
    <dataValidation sqref="J2:J101" showErrorMessage="1" showInputMessage="1" allowBlank="1" type="decimal" operator="between">
      <formula1>0</formula1>
      <formula2>1000000</formula2>
    </dataValidation>
    <dataValidation sqref="K2:M101" showErrorMessage="1" showInputMessage="1" allowBlank="1" type="decimal" operator="between">
      <formula1>0</formula1>
      <formula2>60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3" customWidth="1" min="4" max="4"/>
    <col width="3" customWidth="1" min="5" max="5"/>
    <col width="20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</cols>
  <sheetData>
    <row r="1" ht="30" customHeight="1">
      <c r="A1" s="15" t="inlineStr">
        <is>
          <t>Tableau de bord — Gestion du personnel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2" t="n"/>
    </row>
    <row r="2">
      <c r="A2" s="16" t="inlineStr">
        <is>
          <t>Indicateurs clés</t>
        </is>
      </c>
      <c r="B2" s="16" t="inlineStr">
        <is>
          <t>Valeur</t>
        </is>
      </c>
    </row>
    <row r="3">
      <c r="A3" s="7" t="inlineStr">
        <is>
          <t>Effectif total</t>
        </is>
      </c>
      <c r="B3" s="17">
        <f>COUNTA('Personnel'!$A$2:$A$101)</f>
        <v/>
      </c>
    </row>
    <row r="4">
      <c r="A4" s="11" t="inlineStr">
        <is>
          <t>Effectif actif</t>
        </is>
      </c>
      <c r="B4" s="17">
        <f>COUNTIF('Personnel'!$P$2:$P$101,"Actif")</f>
        <v/>
      </c>
    </row>
    <row r="5">
      <c r="A5" s="7" t="inlineStr">
        <is>
          <t>Salaire brut mensuel total</t>
        </is>
      </c>
      <c r="B5" s="33">
        <f>SUM('Personnel'!$J$2:$J$101)</f>
        <v/>
      </c>
    </row>
    <row r="6">
      <c r="A6" s="11" t="inlineStr">
        <is>
          <t>Salaire brut mensuel moyen</t>
        </is>
      </c>
      <c r="B6" s="33">
        <f>IFERROR(AVERAGE('Personnel'!$J$2:$J$101),0)</f>
        <v/>
      </c>
    </row>
    <row r="7">
      <c r="A7" s="7" t="inlineStr">
        <is>
          <t>Taux moyen de congés consommés</t>
        </is>
      </c>
      <c r="B7" s="34">
        <f>IFERROR(AVERAGE('Personnel'!$R$2:$R$101),0)</f>
        <v/>
      </c>
    </row>
    <row r="8">
      <c r="A8" s="11" t="inlineStr">
        <is>
          <t>Collaborateurs en CDD</t>
        </is>
      </c>
      <c r="B8" s="17">
        <f>COUNTIF('Personnel'!$G$2:$G$101,"CDD")</f>
        <v/>
      </c>
    </row>
    <row r="9">
      <c r="A9" s="7" t="inlineStr">
        <is>
          <t>Taux de collaborateurs en télétravail</t>
        </is>
      </c>
      <c r="B9" s="34">
        <f>IFERROR(COUNTIF('Personnel'!$N$2:$N$101,"Oui")/COUNTA('Personnel'!$A$2:$A$101),0)</f>
        <v/>
      </c>
    </row>
    <row r="10"/>
    <row r="11"/>
    <row r="12"/>
    <row r="13">
      <c r="A13" s="16" t="inlineStr">
        <is>
          <t>Analyse par service</t>
        </is>
      </c>
      <c r="B13" s="16" t="n"/>
      <c r="C13" s="16" t="n"/>
      <c r="F13" s="16" t="inlineStr">
        <is>
          <t>Répartition des contrats</t>
        </is>
      </c>
      <c r="G13" s="16" t="n"/>
    </row>
    <row r="14">
      <c r="A14" s="1" t="inlineStr">
        <is>
          <t>Service</t>
        </is>
      </c>
      <c r="B14" s="1" t="inlineStr">
        <is>
          <t>Effectif</t>
        </is>
      </c>
      <c r="C14" s="1" t="inlineStr">
        <is>
          <t>Salaire brut mensuel moyen</t>
        </is>
      </c>
      <c r="F14" s="1" t="inlineStr">
        <is>
          <t>Type de contrat</t>
        </is>
      </c>
      <c r="G14" s="1" t="inlineStr">
        <is>
          <t>Effectif</t>
        </is>
      </c>
    </row>
    <row r="15">
      <c r="A15" s="7" t="inlineStr">
        <is>
          <t>Ressources humaines</t>
        </is>
      </c>
      <c r="B15" s="20">
        <f>COUNTIF('Personnel'!$E$2:$E$101,$A15)</f>
        <v/>
      </c>
      <c r="C15" s="35">
        <f>IFERROR(SUMIF('Personnel'!$E$2:$E$101,$A15,'Personnel'!$J$2:$J$101)/COUNTIF('Personnel'!$E$2:$E$101,$A15),0)</f>
        <v/>
      </c>
      <c r="F15" s="8" t="inlineStr">
        <is>
          <t>CDI</t>
        </is>
      </c>
      <c r="G15" s="8">
        <f>COUNTIF('Personnel'!$G$2:$G$101,$F15)</f>
        <v/>
      </c>
    </row>
    <row r="16">
      <c r="A16" s="11" t="inlineStr">
        <is>
          <t>Informatique</t>
        </is>
      </c>
      <c r="B16" s="22">
        <f>COUNTIF('Personnel'!$E$2:$E$101,$A16)</f>
        <v/>
      </c>
      <c r="C16" s="36">
        <f>IFERROR(SUMIF('Personnel'!$E$2:$E$101,$A16,'Personnel'!$J$2:$J$101)/COUNTIF('Personnel'!$E$2:$E$101,$A16),0)</f>
        <v/>
      </c>
      <c r="F16" s="12" t="inlineStr">
        <is>
          <t>CDD</t>
        </is>
      </c>
      <c r="G16" s="12">
        <f>COUNTIF('Personnel'!$G$2:$G$101,$F16)</f>
        <v/>
      </c>
    </row>
    <row r="17">
      <c r="A17" s="7" t="inlineStr">
        <is>
          <t>Finance</t>
        </is>
      </c>
      <c r="B17" s="20">
        <f>COUNTIF('Personnel'!$E$2:$E$101,$A17)</f>
        <v/>
      </c>
      <c r="C17" s="35">
        <f>IFERROR(SUMIF('Personnel'!$E$2:$E$101,$A17,'Personnel'!$J$2:$J$101)/COUNTIF('Personnel'!$E$2:$E$101,$A17),0)</f>
        <v/>
      </c>
    </row>
    <row r="18">
      <c r="A18" s="11" t="inlineStr">
        <is>
          <t>Commercial</t>
        </is>
      </c>
      <c r="B18" s="22">
        <f>COUNTIF('Personnel'!$E$2:$E$101,$A18)</f>
        <v/>
      </c>
      <c r="C18" s="36">
        <f>IFERROR(SUMIF('Personnel'!$E$2:$E$101,$A18,'Personnel'!$J$2:$J$101)/COUNTIF('Personnel'!$E$2:$E$101,$A18),0)</f>
        <v/>
      </c>
    </row>
    <row r="19">
      <c r="A19" s="7" t="inlineStr">
        <is>
          <t>Marketing</t>
        </is>
      </c>
      <c r="B19" s="20">
        <f>COUNTIF('Personnel'!$E$2:$E$101,$A19)</f>
        <v/>
      </c>
      <c r="C19" s="35">
        <f>IFERROR(SUMIF('Personnel'!$E$2:$E$101,$A19,'Personnel'!$J$2:$J$101)/COUNTIF('Personnel'!$E$2:$E$101,$A19),0)</f>
        <v/>
      </c>
    </row>
    <row r="20">
      <c r="A20" s="11" t="inlineStr">
        <is>
          <t>Logistique</t>
        </is>
      </c>
      <c r="B20" s="22">
        <f>COUNTIF('Personnel'!$E$2:$E$101,$A20)</f>
        <v/>
      </c>
      <c r="C20" s="36">
        <f>IFERROR(SUMIF('Personnel'!$E$2:$E$101,$A20,'Personnel'!$J$2:$J$101)/COUNTIF('Personnel'!$E$2:$E$101,$A20),0)</f>
        <v/>
      </c>
    </row>
    <row r="21">
      <c r="A21" s="7" t="inlineStr">
        <is>
          <t>Service client</t>
        </is>
      </c>
      <c r="B21" s="20">
        <f>COUNTIF('Personnel'!$E$2:$E$101,$A21)</f>
        <v/>
      </c>
      <c r="C21" s="35">
        <f>IFERROR(SUMIF('Personnel'!$E$2:$E$101,$A21,'Personnel'!$J$2:$J$101)/COUNTIF('Personnel'!$E$2:$E$101,$A21),0)</f>
        <v/>
      </c>
    </row>
    <row r="22">
      <c r="A22" s="11" t="inlineStr">
        <is>
          <t>Production</t>
        </is>
      </c>
      <c r="B22" s="22">
        <f>COUNTIF('Personnel'!$E$2:$E$101,$A22)</f>
        <v/>
      </c>
      <c r="C22" s="36">
        <f>IFERROR(SUMIF('Personnel'!$E$2:$E$101,$A22,'Personnel'!$J$2:$J$101)/COUNTIF('Personnel'!$E$2:$E$101,$A22),0)</f>
        <v/>
      </c>
    </row>
    <row r="23">
      <c r="A23" s="7" t="inlineStr">
        <is>
          <t>Administration</t>
        </is>
      </c>
      <c r="B23" s="20">
        <f>COUNTIF('Personnel'!$E$2:$E$101,$A23)</f>
        <v/>
      </c>
      <c r="C23" s="35">
        <f>IFERROR(SUMIF('Personnel'!$E$2:$E$101,$A23,'Personnel'!$J$2:$J$101)/COUNTIF('Personnel'!$E$2:$E$101,$A23),0)</f>
        <v/>
      </c>
    </row>
  </sheetData>
  <mergeCells count="1">
    <mergeCell ref="A1:Q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3" customWidth="1" min="3" max="3"/>
    <col width="19" customWidth="1" min="4" max="4"/>
    <col width="16" customWidth="1" min="5" max="5"/>
    <col width="18" customWidth="1" min="6" max="6"/>
    <col width="25" customWidth="1" min="7" max="7"/>
  </cols>
  <sheetData>
    <row r="1">
      <c r="A1" s="1" t="inlineStr">
        <is>
          <t>Service</t>
        </is>
      </c>
      <c r="B1" s="1" t="inlineStr">
        <is>
          <t>Responsable</t>
        </is>
      </c>
      <c r="D1" s="1" t="inlineStr">
        <is>
          <t>Types de contrat</t>
        </is>
      </c>
      <c r="E1" s="1" t="inlineStr">
        <is>
          <t>Télétravail</t>
        </is>
      </c>
      <c r="F1" s="1" t="inlineStr">
        <is>
          <t>Villes</t>
        </is>
      </c>
      <c r="G1" s="1" t="inlineStr">
        <is>
          <t>Liste des services</t>
        </is>
      </c>
    </row>
    <row r="2">
      <c r="A2" s="3" t="inlineStr">
        <is>
          <t>Ressources humaines</t>
        </is>
      </c>
      <c r="B2" s="3" t="inlineStr">
        <is>
          <t>Camille Martin</t>
        </is>
      </c>
      <c r="D2" s="2" t="inlineStr">
        <is>
          <t>CDI</t>
        </is>
      </c>
      <c r="E2" s="2" t="inlineStr">
        <is>
          <t>Oui</t>
        </is>
      </c>
      <c r="F2" s="3" t="inlineStr">
        <is>
          <t>Paris</t>
        </is>
      </c>
      <c r="G2" s="3" t="inlineStr">
        <is>
          <t>Ressources humaines</t>
        </is>
      </c>
    </row>
    <row r="3">
      <c r="A3" s="3" t="inlineStr">
        <is>
          <t>Informatique</t>
        </is>
      </c>
      <c r="B3" s="3" t="inlineStr">
        <is>
          <t>Julien Bernard</t>
        </is>
      </c>
      <c r="D3" s="2" t="inlineStr">
        <is>
          <t>CDD</t>
        </is>
      </c>
      <c r="E3" s="2" t="inlineStr">
        <is>
          <t>Non</t>
        </is>
      </c>
      <c r="F3" s="3" t="inlineStr">
        <is>
          <t>Lyon</t>
        </is>
      </c>
      <c r="G3" s="3" t="inlineStr">
        <is>
          <t>Informatique</t>
        </is>
      </c>
    </row>
    <row r="4">
      <c r="A4" s="3" t="inlineStr">
        <is>
          <t>Finance</t>
        </is>
      </c>
      <c r="B4" s="3" t="inlineStr">
        <is>
          <t>Émilie Dubois</t>
        </is>
      </c>
      <c r="D4" s="2" t="inlineStr">
        <is>
          <t>Alternance</t>
        </is>
      </c>
      <c r="F4" s="3" t="inlineStr">
        <is>
          <t>Marseille</t>
        </is>
      </c>
      <c r="G4" s="3" t="inlineStr">
        <is>
          <t>Finance</t>
        </is>
      </c>
    </row>
    <row r="5">
      <c r="A5" s="3" t="inlineStr">
        <is>
          <t>Commercial</t>
        </is>
      </c>
      <c r="B5" s="3" t="inlineStr">
        <is>
          <t>Lucas Moreau</t>
        </is>
      </c>
      <c r="D5" s="2" t="inlineStr">
        <is>
          <t>Stage</t>
        </is>
      </c>
      <c r="F5" s="3" t="inlineStr">
        <is>
          <t>Toulouse</t>
        </is>
      </c>
      <c r="G5" s="3" t="inlineStr">
        <is>
          <t>Commercial</t>
        </is>
      </c>
    </row>
    <row r="6">
      <c r="A6" s="3" t="inlineStr">
        <is>
          <t>Marketing</t>
        </is>
      </c>
      <c r="B6" s="3" t="inlineStr">
        <is>
          <t>Camille Martin</t>
        </is>
      </c>
      <c r="F6" s="3" t="inlineStr">
        <is>
          <t>Bordeaux</t>
        </is>
      </c>
      <c r="G6" s="3" t="inlineStr">
        <is>
          <t>Marketing</t>
        </is>
      </c>
    </row>
    <row r="7">
      <c r="A7" s="3" t="inlineStr">
        <is>
          <t>Administration</t>
        </is>
      </c>
      <c r="B7" s="3" t="inlineStr">
        <is>
          <t>Émilie Dubois</t>
        </is>
      </c>
      <c r="F7" s="3" t="inlineStr">
        <is>
          <t>Lille</t>
        </is>
      </c>
      <c r="G7" s="3" t="inlineStr">
        <is>
          <t>Logistique</t>
        </is>
      </c>
    </row>
    <row r="8">
      <c r="F8" s="3" t="inlineStr">
        <is>
          <t>Nantes</t>
        </is>
      </c>
      <c r="G8" s="3" t="inlineStr">
        <is>
          <t>Service client</t>
        </is>
      </c>
    </row>
    <row r="9">
      <c r="F9" s="3" t="inlineStr">
        <is>
          <t>Strasbourg</t>
        </is>
      </c>
      <c r="G9" s="3" t="inlineStr">
        <is>
          <t>Production</t>
        </is>
      </c>
    </row>
    <row r="10">
      <c r="F10" s="3" t="inlineStr">
        <is>
          <t>Nice</t>
        </is>
      </c>
      <c r="G10" s="3" t="inlineStr">
        <is>
          <t>Administration</t>
        </is>
      </c>
    </row>
    <row r="11">
      <c r="A11" s="16" t="inlineStr">
        <is>
          <t>Notes RGPD</t>
        </is>
      </c>
      <c r="B11" s="16" t="inlineStr">
        <is>
          <t>Consigne</t>
        </is>
      </c>
    </row>
    <row r="12">
      <c r="A12" s="7" t="inlineStr">
        <is>
          <t>Accès aux données</t>
        </is>
      </c>
      <c r="B12" s="7" t="inlineStr">
        <is>
          <t>Accès limité aux seules personnes habilitées.</t>
        </is>
      </c>
    </row>
    <row r="13">
      <c r="A13" s="11" t="inlineStr">
        <is>
          <t>Conservation</t>
        </is>
      </c>
      <c r="B13" s="11" t="inlineStr">
        <is>
          <t>Conservation maîtrisée selon les besoins administratifs.</t>
        </is>
      </c>
    </row>
    <row r="14">
      <c r="A14" s="7" t="inlineStr">
        <is>
          <t>Données exclues</t>
        </is>
      </c>
      <c r="B14" s="7" t="inlineStr">
        <is>
          <t>Aucune donnée médicale ou information sensible inutile.</t>
        </is>
      </c>
    </row>
    <row r="15">
      <c r="A15" s="11" t="inlineStr">
        <is>
          <t>Données fictives</t>
        </is>
      </c>
      <c r="B15" s="11" t="inlineStr">
        <is>
          <t>Les données d’exemple de ce fichier sont fictives.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92" customWidth="1" min="2" max="2"/>
  </cols>
  <sheetData>
    <row r="1" ht="30" customHeight="1">
      <c r="A1" s="15" t="inlineStr">
        <is>
          <t>Mode d’emploi — Base de données de gestion du personnel</t>
        </is>
      </c>
      <c r="B1" s="32" t="n"/>
    </row>
    <row r="2"/>
    <row r="3">
      <c r="A3" s="16" t="inlineStr">
        <is>
          <t>Feuille</t>
        </is>
      </c>
      <c r="B3" s="16" t="inlineStr">
        <is>
          <t>Utilisation</t>
        </is>
      </c>
    </row>
    <row r="4">
      <c r="A4" s="7" t="inlineStr">
        <is>
          <t>Personnel</t>
        </is>
      </c>
      <c r="B4" s="7" t="inlineStr">
        <is>
          <t>Saisir ou mettre à jour les collaborateurs dans les lignes 2 à 101. Les cellules jaunes sont modifiables.</t>
        </is>
      </c>
    </row>
    <row r="5">
      <c r="A5" s="11" t="inlineStr">
        <is>
          <t>Tableau de bord</t>
        </is>
      </c>
      <c r="B5" s="11" t="inlineStr">
        <is>
          <t>Consulter les indicateurs, analyses par service et graphiques alimentés automatiquement.</t>
        </is>
      </c>
    </row>
    <row r="6">
      <c r="A6" s="7" t="inlineStr">
        <is>
          <t>Référentiels</t>
        </is>
      </c>
      <c r="B6" s="7" t="inlineStr">
        <is>
          <t>Mettre à jour les listes déroulantes et les responsables de service si nécessaire.</t>
        </is>
      </c>
    </row>
    <row r="7">
      <c r="A7" s="11" t="inlineStr">
        <is>
          <t>Confidentialité</t>
        </is>
      </c>
      <c r="B7" s="11" t="inlineStr">
        <is>
          <t>Utiliser uniquement des données nécessaires à la gestion administrative et respecter les règles RGPD.</t>
        </is>
      </c>
    </row>
    <row r="8"/>
    <row r="9"/>
    <row r="10">
      <c r="A10" s="16" t="inlineStr">
        <is>
          <t>Colonnes de la feuille Personnel</t>
        </is>
      </c>
      <c r="B10" s="16" t="inlineStr">
        <is>
          <t>Description</t>
        </is>
      </c>
    </row>
    <row r="11">
      <c r="A11" s="1" t="inlineStr">
        <is>
          <t>Colonne</t>
        </is>
      </c>
      <c r="B11" s="1" t="inlineStr">
        <is>
          <t>Usage</t>
        </is>
      </c>
    </row>
    <row r="12">
      <c r="A12" s="7" t="inlineStr">
        <is>
          <t>Matricule</t>
        </is>
      </c>
      <c r="B12" s="7" t="inlineStr">
        <is>
          <t>Identifiant interne unique du collaborateur.</t>
        </is>
      </c>
    </row>
    <row r="13">
      <c r="A13" s="11" t="inlineStr">
        <is>
          <t>Nom</t>
        </is>
      </c>
      <c r="B13" s="11" t="inlineStr">
        <is>
          <t>Nom du collaborateur.</t>
        </is>
      </c>
    </row>
    <row r="14">
      <c r="A14" s="7" t="inlineStr">
        <is>
          <t>Prénom</t>
        </is>
      </c>
      <c r="B14" s="7" t="inlineStr">
        <is>
          <t>Prénom du collaborateur.</t>
        </is>
      </c>
    </row>
    <row r="15">
      <c r="A15" s="11" t="inlineStr">
        <is>
          <t>Ville</t>
        </is>
      </c>
      <c r="B15" s="11" t="inlineStr">
        <is>
          <t>Ville de travail ou de rattachement administratif.</t>
        </is>
      </c>
    </row>
    <row r="16">
      <c r="A16" s="7" t="inlineStr">
        <is>
          <t>Service</t>
        </is>
      </c>
      <c r="B16" s="7" t="inlineStr">
        <is>
          <t>Service de rattachement ; alimente le responsable et le tableau de bord.</t>
        </is>
      </c>
    </row>
    <row r="17">
      <c r="A17" s="11" t="inlineStr">
        <is>
          <t>Poste</t>
        </is>
      </c>
      <c r="B17" s="11" t="inlineStr">
        <is>
          <t>Intitulé de poste.</t>
        </is>
      </c>
    </row>
    <row r="18">
      <c r="A18" s="7" t="inlineStr">
        <is>
          <t>Type de contrat</t>
        </is>
      </c>
      <c r="B18" s="7" t="inlineStr">
        <is>
          <t>Choisir CDI, CDD, Alternance ou Stage.</t>
        </is>
      </c>
    </row>
    <row r="19">
      <c r="A19" s="11" t="inlineStr">
        <is>
          <t>Date d’embauche</t>
        </is>
      </c>
      <c r="B19" s="11" t="inlineStr">
        <is>
          <t>Date de début de la relation de travail.</t>
        </is>
      </c>
    </row>
    <row r="20">
      <c r="A20" s="7" t="inlineStr">
        <is>
          <t>Date de fin de contrat</t>
        </is>
      </c>
      <c r="B20" s="7" t="inlineStr">
        <is>
          <t>À renseigner pour les contrats à durée déterminée.</t>
        </is>
      </c>
    </row>
    <row r="21">
      <c r="A21" s="11" t="inlineStr">
        <is>
          <t>Salaire brut mensuel (€)</t>
        </is>
      </c>
      <c r="B21" s="11" t="inlineStr">
        <is>
          <t>Montant mensuel brut utilisé pour les synthèses.</t>
        </is>
      </c>
    </row>
    <row r="22">
      <c r="A22" s="7" t="inlineStr">
        <is>
          <t>Jours de congés acquis</t>
        </is>
      </c>
      <c r="B22" s="7" t="inlineStr">
        <is>
          <t>Solde de congés acquis sur la période suivie.</t>
        </is>
      </c>
    </row>
    <row r="23">
      <c r="A23" s="11" t="inlineStr">
        <is>
          <t>Jours de congés pris</t>
        </is>
      </c>
      <c r="B23" s="11" t="inlineStr">
        <is>
          <t>Congés déjà consommés sur la période suivie.</t>
        </is>
      </c>
    </row>
    <row r="24">
      <c r="A24" s="7" t="inlineStr">
        <is>
          <t>Jours d’absence</t>
        </is>
      </c>
      <c r="B24" s="7" t="inlineStr">
        <is>
          <t>Nombre total de jours d’absence à suivre.</t>
        </is>
      </c>
    </row>
    <row r="25">
      <c r="A25" s="11" t="inlineStr">
        <is>
          <t>Télétravail autorisé</t>
        </is>
      </c>
      <c r="B25" s="11" t="inlineStr">
        <is>
          <t>Choisir Oui ou Non.</t>
        </is>
      </c>
    </row>
    <row r="26">
      <c r="A26" s="7" t="inlineStr">
        <is>
          <t>Responsable</t>
        </is>
      </c>
      <c r="B26" s="7" t="inlineStr">
        <is>
          <t>Calculé automatiquement depuis la feuille Référentiels.</t>
        </is>
      </c>
    </row>
    <row r="27">
      <c r="A27" s="11" t="inlineStr">
        <is>
          <t>Statut</t>
        </is>
      </c>
      <c r="B27" s="11" t="inlineStr">
        <is>
          <t>Calculé selon la date de fin de contrat.</t>
        </is>
      </c>
    </row>
    <row r="28">
      <c r="A28" s="7" t="inlineStr">
        <is>
          <t>Ancienneté (années)</t>
        </is>
      </c>
      <c r="B28" s="7" t="inlineStr">
        <is>
          <t>Calculée à partir de la date d’embauche.</t>
        </is>
      </c>
    </row>
    <row r="29">
      <c r="A29" s="11" t="inlineStr">
        <is>
          <t>Taux de congés consommés</t>
        </is>
      </c>
      <c r="B29" s="11" t="inlineStr">
        <is>
          <t>Calculé à partir des congés pris et acquis.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2026-10-02T18:01:48Z</dcterms:created>
  <dcterms:modified xmlns:dcterms="http://purl.org/dc/terms/" xmlns:xsi="http://www.w3.org/2001/XMLSchema-instance" xsi:type="dcterms:W3CDTF">2026-10-02T18:01:48Z</dcterms:modified>
</cp:coreProperties>
</file>